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M By CampaignPlatform" sheetId="1" r:id="rId4"/>
    <sheet state="visible" name="Documentation" sheetId="2" r:id="rId5"/>
    <sheet state="visible" name="Variables" sheetId="3" r:id="rId6"/>
    <sheet state="hidden" name="RECAP" sheetId="4" r:id="rId7"/>
  </sheets>
  <definedNames/>
  <calcPr/>
</workbook>
</file>

<file path=xl/sharedStrings.xml><?xml version="1.0" encoding="utf-8"?>
<sst xmlns="http://schemas.openxmlformats.org/spreadsheetml/2006/main" count="230" uniqueCount="152">
  <si>
    <t>Dates</t>
  </si>
  <si>
    <t>Documentation for "Mom By Campaign/Platform"</t>
  </si>
  <si>
    <t>Variables</t>
  </si>
  <si>
    <t>Week end date</t>
  </si>
  <si>
    <t>Month</t>
  </si>
  <si>
    <t>Metrics</t>
  </si>
  <si>
    <t>Step 1</t>
  </si>
  <si>
    <t>Google Adwords</t>
  </si>
  <si>
    <t>Facebook</t>
  </si>
  <si>
    <t>Total</t>
  </si>
  <si>
    <t>Amount Spend (US $)</t>
  </si>
  <si>
    <t>Register for free online, connect ad platforms, and generate a report</t>
  </si>
  <si>
    <t>Report URL</t>
  </si>
  <si>
    <t>Imps</t>
  </si>
  <si>
    <t>Website Visits</t>
  </si>
  <si>
    <t>Signups FB*</t>
  </si>
  <si>
    <t>Signups GA**</t>
  </si>
  <si>
    <t>CTR</t>
  </si>
  <si>
    <t>Cost per Visit</t>
  </si>
  <si>
    <t>Cost per Signup</t>
  </si>
  <si>
    <t>https://report.improvado.io/bcf8d27a16e99ba5f90f605e46cc4cd8/</t>
  </si>
  <si>
    <t>Conversion rate</t>
  </si>
  <si>
    <t>report.improvado.io</t>
  </si>
  <si>
    <t>Platform Names</t>
  </si>
  <si>
    <t>Clicks</t>
  </si>
  <si>
    <t>Step 2</t>
  </si>
  <si>
    <t>Paste the URL from your generated report in the cell below</t>
  </si>
  <si>
    <t>Adriver</t>
  </si>
  <si>
    <t>Step 3</t>
  </si>
  <si>
    <t>AdRoll</t>
  </si>
  <si>
    <t>Create a few filters (reference the Documentation tab for help) and add them in the Campaigns/Filters column to second table</t>
  </si>
  <si>
    <t>Amazon Sponsored Products</t>
  </si>
  <si>
    <t>Want to finish April reporting in 3 steps?</t>
  </si>
  <si>
    <t>Check it out!</t>
  </si>
  <si>
    <t>1. Insert 5 rows below March-2016</t>
  </si>
  <si>
    <t>Change "Facebook" to "AdWords"</t>
  </si>
  <si>
    <t>2. Highlight-copy the whole March row</t>
  </si>
  <si>
    <t>Change "Imps" to "Clicks"</t>
  </si>
  <si>
    <t>3. Paste into first empty cell :)</t>
  </si>
  <si>
    <t>Want to see data for another campaign in January?</t>
  </si>
  <si>
    <t>Try changing Transciption to Translation</t>
  </si>
  <si>
    <t>Apple Search</t>
  </si>
  <si>
    <t>So you want to create your own templates, ey? Well then let's get started!</t>
  </si>
  <si>
    <t>AppsFlyer</t>
  </si>
  <si>
    <t>Firstly, the keywords:</t>
  </si>
  <si>
    <t>Bing</t>
  </si>
  <si>
    <t>PLATFORM_NAME</t>
  </si>
  <si>
    <t>Twitter</t>
  </si>
  <si>
    <t>Instagram</t>
  </si>
  <si>
    <t>Pinterest</t>
  </si>
  <si>
    <t>Adwords</t>
  </si>
  <si>
    <t>DCM</t>
  </si>
  <si>
    <t>YouTube (Adwords)</t>
  </si>
  <si>
    <t>CallTrackingMetrics</t>
  </si>
  <si>
    <t>Criteo</t>
  </si>
  <si>
    <t>CSV import</t>
  </si>
  <si>
    <t>Facebook Groups</t>
  </si>
  <si>
    <t>Google Analytics</t>
  </si>
  <si>
    <t>Facebook Pages</t>
  </si>
  <si>
    <t>Search</t>
  </si>
  <si>
    <t>Social</t>
  </si>
  <si>
    <t>Display</t>
  </si>
  <si>
    <t>Video</t>
  </si>
  <si>
    <t>COLUMN_NAME</t>
  </si>
  <si>
    <t>Conversion</t>
  </si>
  <si>
    <t>Spend</t>
  </si>
  <si>
    <t>Revenue</t>
  </si>
  <si>
    <t>Let's first talk about the concept of "Filters"</t>
  </si>
  <si>
    <t>In your report.improvado.io dashboard, you can create filters with text search to help you organize your various campaigns.</t>
  </si>
  <si>
    <t>Google DBM</t>
  </si>
  <si>
    <t xml:space="preserve">Total </t>
  </si>
  <si>
    <t>So let's say you represent XYZ Transcription and all your AdWords and Facebook campaigns have "Transcription" in the name: set up a filter to include "transcription" in the search and voila!</t>
  </si>
  <si>
    <t>Get it? Got it? Good.</t>
  </si>
  <si>
    <t>Google DCM</t>
  </si>
  <si>
    <t>Now that you have the keywords and a general understanding of our filter system, how do you query for Imps across all the XYZ campaigns you're currently running on AdWords for yesterday???</t>
  </si>
  <si>
    <t>Google DFP</t>
  </si>
  <si>
    <t>Google DoubleClick Search</t>
  </si>
  <si>
    <t>Use this formula:</t>
  </si>
  <si>
    <t>iferror ( rtbmD2 ( REPORT_URL, COLUMN_NAME,  PLATFORM_NAME, START_DATE, END_DATE, FILTERS), 0)</t>
  </si>
  <si>
    <t>Evol. w/w</t>
  </si>
  <si>
    <t>Google SpreadSheets</t>
  </si>
  <si>
    <t>Want a real life example? Here ya go:</t>
  </si>
  <si>
    <t>URL</t>
  </si>
  <si>
    <t xml:space="preserve"> * FB Pixel</t>
  </si>
  <si>
    <t>** Facebook and (other) with utm_campaign</t>
  </si>
  <si>
    <t>FILTERS</t>
  </si>
  <si>
    <t>Retargeting</t>
  </si>
  <si>
    <t>Instagram Groups</t>
  </si>
  <si>
    <t xml:space="preserve">Target Spend </t>
  </si>
  <si>
    <t>monthly</t>
  </si>
  <si>
    <t>Kenshoo</t>
  </si>
  <si>
    <t>LinkedIn Ads</t>
  </si>
  <si>
    <t>MediaMath</t>
  </si>
  <si>
    <t>weekly</t>
  </si>
  <si>
    <t>CPA</t>
  </si>
  <si>
    <t>My Target</t>
  </si>
  <si>
    <t>CTR %</t>
  </si>
  <si>
    <t>Cost per check-out</t>
  </si>
  <si>
    <t>Profit*</t>
  </si>
  <si>
    <t>ROAS</t>
  </si>
  <si>
    <t>Omniture</t>
  </si>
  <si>
    <t>Revenue Change MoM</t>
  </si>
  <si>
    <t>Outbrain</t>
  </si>
  <si>
    <t>RbMail ADS</t>
  </si>
  <si>
    <t>RevContent</t>
  </si>
  <si>
    <t>Sizmek</t>
  </si>
  <si>
    <t>Snapchat Ads</t>
  </si>
  <si>
    <t>Starlight</t>
  </si>
  <si>
    <t>Taboola</t>
  </si>
  <si>
    <t>TheTradeDesk</t>
  </si>
  <si>
    <t>TNS</t>
  </si>
  <si>
    <t>Tune</t>
  </si>
  <si>
    <t>ViHub</t>
  </si>
  <si>
    <t>Now, imagine, copying all of row 29 and pasting it to row 30 to complete all of that week's reporting in SECONDS!</t>
  </si>
  <si>
    <t>VK</t>
  </si>
  <si>
    <t>Or imagine setting up a report for each of your clients and being able to compare them all side by side, with graphs and everything</t>
  </si>
  <si>
    <t>VK Groups</t>
  </si>
  <si>
    <t>Set up different sheets to represent different data to easily switch between</t>
  </si>
  <si>
    <t>Campaigns/Filters</t>
  </si>
  <si>
    <t>Weborama</t>
  </si>
  <si>
    <t>Yahoo Gemini</t>
  </si>
  <si>
    <t>Yandex Direct</t>
  </si>
  <si>
    <t>Yandex Display</t>
  </si>
  <si>
    <t>Youtube Social</t>
  </si>
  <si>
    <t>YouTube(Adwords)</t>
  </si>
  <si>
    <t>Column Names</t>
  </si>
  <si>
    <t>Demo Monthly Report</t>
  </si>
  <si>
    <t>Certified</t>
  </si>
  <si>
    <t>Brand</t>
  </si>
  <si>
    <t>Non Brand</t>
  </si>
  <si>
    <t>Name</t>
  </si>
  <si>
    <t>YouTube (video)</t>
  </si>
  <si>
    <t>Demo Campaign 1 - "Different filters"</t>
  </si>
  <si>
    <t>Demo Campaign 2 - "Multiple Conversion and Pacing"</t>
  </si>
  <si>
    <t>https://report.improvado.io/73b7873b49d8c6977ee1d650b2ad59f6/</t>
  </si>
  <si>
    <t>Demo Campaign 3 - Different Ad-Channels and Multiple Conversion(Post Click/Post View)</t>
  </si>
  <si>
    <t>https://report.improvado.io/d15a4bb563284d9f2f8086d8a29d484e/</t>
  </si>
  <si>
    <t>If you want to get a list of all your campaigns, use this formula:</t>
  </si>
  <si>
    <t>rtbmProducts(REPORT_URL, Date Start, Date End, METRICS_RANGE, ORDER)</t>
  </si>
  <si>
    <t>Where METRICS_RANGE is the row of metrics you want data for and ORDER is how you'd like your data ordered</t>
  </si>
  <si>
    <t>Try changing the range to B53:J53</t>
  </si>
  <si>
    <t>From:</t>
  </si>
  <si>
    <t>To:</t>
  </si>
  <si>
    <t>account id</t>
  </si>
  <si>
    <t>campaign</t>
  </si>
  <si>
    <t>reach</t>
  </si>
  <si>
    <t>likes</t>
  </si>
  <si>
    <t>comments</t>
  </si>
  <si>
    <t>shares</t>
  </si>
  <si>
    <t>follows</t>
  </si>
  <si>
    <t>clicks</t>
  </si>
  <si>
    <t>revenue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</si>
</sst>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M/d/yyyy"/>
    <numFmt numFmtId="165" formatCode="mmmm&quot;-&quot;yyyy"/>
    <numFmt numFmtId="166" formatCode="&quot;$&quot;#,##0.00"/>
    <numFmt numFmtId="167" formatCode="0.0"/>
    <numFmt numFmtId="168" formatCode="0.0%"/>
    <numFmt numFmtId="169" formatCode="#,##0.0"/>
    <numFmt numFmtId="170" formatCode="&quot;$&quot;#,##0"/>
    <numFmt numFmtId="171" formatCode="dd&quot;-&quot;mmmm&quot;-&quot;yyyy"/>
  </numFmts>
  <fonts count="21">
    <font>
      <sz val="10.0"/>
      <color rgb="FF000000"/>
      <name val="Arial"/>
    </font>
    <font>
      <b/>
      <color rgb="FFFFFFFF"/>
      <name val="Arial"/>
    </font>
    <font/>
    <font>
      <b/>
      <name val="Arial"/>
    </font>
    <font>
      <b/>
      <sz val="10.0"/>
      <color rgb="FFFFFFFF"/>
    </font>
    <font>
      <b/>
    </font>
    <font>
      <name val="Arial"/>
    </font>
    <font>
      <u/>
      <color rgb="FF0000FF"/>
      <name val="Arial"/>
    </font>
    <font>
      <u/>
      <color rgb="FF0000FF"/>
      <name val="Arial"/>
    </font>
    <font>
      <color rgb="FF000000"/>
    </font>
    <font>
      <u/>
      <color rgb="FF000000"/>
      <name val="Arial"/>
    </font>
    <font>
      <color rgb="FF000000"/>
      <name val="Arial"/>
    </font>
    <font>
      <color rgb="FF333333"/>
      <name val="Arial"/>
    </font>
    <font>
      <u/>
      <color rgb="FF1155CC"/>
      <name val="Arial"/>
    </font>
    <font>
      <sz val="11.0"/>
      <color rgb="FF000000"/>
      <name val="Inconsolata"/>
    </font>
    <font>
      <b/>
      <color rgb="FF262626"/>
      <name val="Arial"/>
    </font>
    <font>
      <b/>
      <color rgb="FF000000"/>
      <name val="Arial"/>
    </font>
    <font>
      <u/>
      <sz val="9.0"/>
      <color rgb="FF1155CC"/>
      <name val="Arial"/>
    </font>
    <font>
      <color rgb="FFFFFFFF"/>
    </font>
    <font>
      <u/>
      <color rgb="FF1155CC"/>
      <name val="Arial"/>
    </font>
    <font>
      <b/>
      <color rgb="FFFF0000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CCCCCC"/>
        <bgColor rgb="FFCCCCCC"/>
      </patternFill>
    </fill>
    <fill>
      <patternFill patternType="solid">
        <fgColor rgb="FFB7E1CD"/>
        <bgColor rgb="FFB7E1CD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</fills>
  <borders count="2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B7E1CD"/>
      </right>
    </border>
    <border>
      <left style="thin">
        <color rgb="FF000000"/>
      </left>
      <right style="thin">
        <color rgb="FF000000"/>
      </right>
    </border>
    <border>
      <left style="thin">
        <color rgb="FFB7E1CD"/>
      </left>
      <right style="thin">
        <color rgb="FFB7E1CD"/>
      </right>
      <bottom style="thin">
        <color rgb="FFB7E1CD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000000"/>
      </left>
      <bottom style="thin">
        <color rgb="FF000000"/>
      </bottom>
    </border>
    <border>
      <left style="thin">
        <color rgb="FFB7E1CD"/>
      </left>
      <right style="thin">
        <color rgb="FFB7E1CD"/>
      </right>
      <top style="thin">
        <color rgb="FFB7E1CD"/>
      </top>
      <bottom style="thin">
        <color rgb="FFB7E1CD"/>
      </bottom>
    </border>
    <border>
      <left style="thin">
        <color rgb="FFB7E1CD"/>
      </left>
      <top style="thin">
        <color rgb="FFB7E1CD"/>
      </top>
      <bottom style="thin">
        <color rgb="FFB7E1CD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B7E1CD"/>
      </right>
      <top style="thin">
        <color rgb="FFB7E1CD"/>
      </top>
    </border>
    <border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B7E1CD"/>
      </left>
      <right style="thin">
        <color rgb="FFB7E1CD"/>
      </right>
      <top style="thin">
        <color rgb="FFB7E1CD"/>
      </top>
    </border>
    <border>
      <left style="thin">
        <color rgb="FFB7E1CD"/>
      </left>
      <top style="thin">
        <color rgb="FFB7E1CD"/>
      </top>
    </border>
    <border>
      <right style="thin">
        <color rgb="FFB7E1CD"/>
      </right>
      <bottom style="thin">
        <color rgb="FFB7E1CD"/>
      </bottom>
    </border>
    <border>
      <left style="thin">
        <color rgb="FFB7E1CD"/>
      </left>
      <bottom style="thin">
        <color rgb="FFB7E1CD"/>
      </bottom>
    </border>
  </borders>
  <cellStyleXfs count="1">
    <xf borderId="0" fillId="0" fontId="0" numFmtId="0" applyAlignment="1" applyFont="1"/>
  </cellStyleXfs>
  <cellXfs count="13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bottom"/>
    </xf>
    <xf borderId="0" fillId="2" fontId="1" numFmtId="0" xfId="0" applyAlignment="1" applyFill="1" applyFont="1">
      <alignment horizontal="center" vertical="bottom"/>
    </xf>
    <xf borderId="0" fillId="0" fontId="2" numFmtId="0" xfId="0" applyAlignment="1" applyFont="1">
      <alignment readingOrder="0"/>
    </xf>
    <xf borderId="1" fillId="0" fontId="3" numFmtId="0" xfId="0" applyAlignment="1" applyBorder="1" applyFont="1">
      <alignment horizontal="center" vertical="bottom"/>
    </xf>
    <xf borderId="2" fillId="2" fontId="4" numFmtId="0" xfId="0" applyAlignment="1" applyBorder="1" applyFill="1" applyFont="1">
      <alignment horizontal="center" readingOrder="0" shrinkToFit="0" vertical="center" wrapText="1"/>
    </xf>
    <xf borderId="0" fillId="0" fontId="5" numFmtId="0" xfId="0" applyAlignment="1" applyFont="1">
      <alignment readingOrder="0"/>
    </xf>
    <xf borderId="3" fillId="0" fontId="2" numFmtId="0" xfId="0" applyBorder="1" applyFont="1"/>
    <xf borderId="4" fillId="0" fontId="2" numFmtId="0" xfId="0" applyBorder="1" applyFont="1"/>
    <xf borderId="5" fillId="2" fontId="4" numFmtId="0" xfId="0" applyAlignment="1" applyBorder="1" applyFill="1" applyFont="1">
      <alignment horizontal="center" readingOrder="0" shrinkToFit="0" vertical="center" wrapText="1"/>
    </xf>
    <xf borderId="0" fillId="0" fontId="6" numFmtId="0" xfId="0" applyAlignment="1" applyFont="1">
      <alignment vertical="bottom"/>
    </xf>
    <xf borderId="3" fillId="0" fontId="5" numFmtId="0" xfId="0" applyAlignment="1" applyBorder="1" applyFont="1">
      <alignment readingOrder="0"/>
    </xf>
    <xf borderId="6" fillId="0" fontId="3" numFmtId="0" xfId="0" applyAlignment="1" applyBorder="1" applyFont="1">
      <alignment horizontal="center" vertical="bottom"/>
    </xf>
    <xf borderId="7" fillId="2" fontId="4" numFmtId="0" xfId="0" applyAlignment="1" applyBorder="1" applyFill="1" applyFont="1">
      <alignment horizontal="center" readingOrder="0" shrinkToFit="0" vertical="center" wrapText="1"/>
    </xf>
    <xf borderId="0" fillId="0" fontId="3" numFmtId="0" xfId="0" applyAlignment="1" applyFont="1">
      <alignment vertical="bottom"/>
    </xf>
    <xf borderId="0" fillId="3" fontId="6" numFmtId="164" xfId="0" applyAlignment="1" applyFill="1" applyFont="1" applyNumberFormat="1">
      <alignment horizontal="right" readingOrder="0" vertical="bottom"/>
    </xf>
    <xf borderId="6" fillId="0" fontId="7" numFmtId="0" xfId="0" applyAlignment="1" applyBorder="1" applyFont="1">
      <alignment readingOrder="0" vertical="bottom"/>
    </xf>
    <xf borderId="8" fillId="2" fontId="4" numFmtId="0" xfId="0" applyAlignment="1" applyBorder="1" applyFill="1" applyFont="1">
      <alignment horizontal="center" readingOrder="0" shrinkToFit="0" vertical="center" wrapText="1"/>
    </xf>
    <xf borderId="9" fillId="3" fontId="6" numFmtId="165" xfId="0" applyAlignment="1" applyBorder="1" applyFill="1" applyFont="1" applyNumberFormat="1">
      <alignment horizontal="right" readingOrder="0" vertical="bottom"/>
    </xf>
    <xf borderId="0" fillId="0" fontId="8" numFmtId="0" xfId="0" applyAlignment="1" applyFont="1">
      <alignment readingOrder="0" vertical="bottom"/>
    </xf>
    <xf borderId="10" fillId="0" fontId="3" numFmtId="0" xfId="0" applyAlignment="1" applyBorder="1" applyFont="1">
      <alignment horizontal="center" vertical="center"/>
    </xf>
    <xf borderId="11" fillId="0" fontId="6" numFmtId="0" xfId="0" applyAlignment="1" applyBorder="1" applyFont="1">
      <alignment readingOrder="0" vertical="bottom"/>
    </xf>
    <xf borderId="12" fillId="0" fontId="9" numFmtId="14" xfId="0" applyAlignment="1" applyBorder="1" applyFont="1" applyNumberFormat="1">
      <alignment horizontal="right" readingOrder="0"/>
    </xf>
    <xf borderId="6" fillId="0" fontId="6" numFmtId="0" xfId="0" applyAlignment="1" applyBorder="1" applyFont="1">
      <alignment readingOrder="0" vertical="bottom"/>
    </xf>
    <xf borderId="0" fillId="4" fontId="10" numFmtId="0" xfId="0" applyAlignment="1" applyFill="1" applyFont="1">
      <alignment readingOrder="0"/>
    </xf>
    <xf borderId="10" fillId="0" fontId="2" numFmtId="0" xfId="0" applyBorder="1" applyFont="1"/>
    <xf borderId="0" fillId="0" fontId="3" numFmtId="0" xfId="0" applyAlignment="1" applyFont="1">
      <alignment readingOrder="0" vertical="bottom"/>
    </xf>
    <xf borderId="0" fillId="0" fontId="9" numFmtId="3" xfId="0" applyFont="1" applyNumberFormat="1"/>
    <xf borderId="0" fillId="0" fontId="11" numFmtId="0" xfId="0" applyAlignment="1" applyFont="1">
      <alignment readingOrder="0"/>
    </xf>
    <xf borderId="11" fillId="0" fontId="6" numFmtId="166" xfId="0" applyAlignment="1" applyBorder="1" applyFont="1" applyNumberFormat="1">
      <alignment horizontal="right" vertical="bottom"/>
    </xf>
    <xf borderId="0" fillId="0" fontId="9" numFmtId="10" xfId="0" applyFont="1" applyNumberFormat="1"/>
    <xf borderId="0" fillId="0" fontId="6" numFmtId="0" xfId="0" applyAlignment="1" applyFont="1">
      <alignment readingOrder="0" vertical="bottom"/>
    </xf>
    <xf borderId="0" fillId="0" fontId="9" numFmtId="167" xfId="0" applyFont="1" applyNumberFormat="1"/>
    <xf borderId="6" fillId="0" fontId="2" numFmtId="0" xfId="0" applyAlignment="1" applyBorder="1" applyFont="1">
      <alignment readingOrder="0"/>
    </xf>
    <xf borderId="13" fillId="0" fontId="9" numFmtId="167" xfId="0" applyBorder="1" applyFont="1" applyNumberFormat="1"/>
    <xf borderId="14" fillId="0" fontId="2" numFmtId="0" xfId="0" applyBorder="1" applyFont="1"/>
    <xf borderId="10" fillId="0" fontId="2" numFmtId="168" xfId="0" applyBorder="1" applyFont="1" applyNumberFormat="1"/>
    <xf borderId="14" fillId="0" fontId="5" numFmtId="0" xfId="0" applyAlignment="1" applyBorder="1" applyFont="1">
      <alignment readingOrder="0"/>
    </xf>
    <xf borderId="0" fillId="3" fontId="2" numFmtId="164" xfId="0" applyFill="1" applyFont="1" applyNumberFormat="1"/>
    <xf borderId="6" fillId="0" fontId="12" numFmtId="0" xfId="0" applyAlignment="1" applyBorder="1" applyFont="1">
      <alignment readingOrder="0" vertical="bottom"/>
    </xf>
    <xf borderId="15" fillId="0" fontId="9" numFmtId="14" xfId="0" applyAlignment="1" applyBorder="1" applyFont="1" applyNumberFormat="1">
      <alignment horizontal="right" readingOrder="0"/>
    </xf>
    <xf borderId="9" fillId="0" fontId="2" numFmtId="0" xfId="0" applyBorder="1" applyFont="1"/>
    <xf borderId="16" fillId="0" fontId="6" numFmtId="0" xfId="0" applyAlignment="1" applyBorder="1" applyFont="1">
      <alignment readingOrder="0" vertical="bottom"/>
    </xf>
    <xf borderId="16" fillId="0" fontId="6" numFmtId="3" xfId="0" applyAlignment="1" applyBorder="1" applyFont="1" applyNumberFormat="1">
      <alignment horizontal="right" vertical="bottom"/>
    </xf>
    <xf borderId="17" fillId="0" fontId="6" numFmtId="3" xfId="0" applyAlignment="1" applyBorder="1" applyFont="1" applyNumberFormat="1">
      <alignment horizontal="right" vertical="bottom"/>
    </xf>
    <xf borderId="3" fillId="0" fontId="6" numFmtId="166" xfId="0" applyAlignment="1" applyBorder="1" applyFont="1" applyNumberFormat="1">
      <alignment horizontal="right" vertical="bottom"/>
    </xf>
    <xf borderId="18" fillId="0" fontId="9" numFmtId="3" xfId="0" applyBorder="1" applyFont="1" applyNumberFormat="1"/>
    <xf borderId="0" fillId="0" fontId="6" numFmtId="0" xfId="0" applyAlignment="1" applyFont="1">
      <alignment vertical="bottom"/>
    </xf>
    <xf borderId="18" fillId="0" fontId="9" numFmtId="3" xfId="0" applyAlignment="1" applyBorder="1" applyFont="1" applyNumberFormat="1">
      <alignment readingOrder="0"/>
    </xf>
    <xf borderId="0" fillId="3" fontId="2" numFmtId="0" xfId="0" applyFill="1" applyFont="1"/>
    <xf borderId="18" fillId="0" fontId="9" numFmtId="10" xfId="0" applyBorder="1" applyFont="1" applyNumberFormat="1"/>
    <xf borderId="16" fillId="0" fontId="6" numFmtId="0" xfId="0" applyAlignment="1" applyBorder="1" applyFont="1">
      <alignment vertical="bottom"/>
    </xf>
    <xf borderId="18" fillId="0" fontId="9" numFmtId="167" xfId="0" applyBorder="1" applyFont="1" applyNumberFormat="1"/>
    <xf borderId="19" fillId="0" fontId="9" numFmtId="167" xfId="0" applyBorder="1" applyFont="1" applyNumberFormat="1"/>
    <xf borderId="20" fillId="0" fontId="2" numFmtId="168" xfId="0" applyBorder="1" applyFont="1" applyNumberFormat="1"/>
    <xf borderId="16" fillId="0" fontId="6" numFmtId="166" xfId="0" applyAlignment="1" applyBorder="1" applyFont="1" applyNumberFormat="1">
      <alignment horizontal="right" vertical="bottom"/>
    </xf>
    <xf borderId="17" fillId="0" fontId="6" numFmtId="166" xfId="0" applyAlignment="1" applyBorder="1" applyFont="1" applyNumberFormat="1">
      <alignment horizontal="right" vertical="bottom"/>
    </xf>
    <xf borderId="1" fillId="5" fontId="5" numFmtId="0" xfId="0" applyAlignment="1" applyBorder="1" applyFill="1" applyFont="1">
      <alignment horizontal="right" readingOrder="0"/>
    </xf>
    <xf borderId="21" fillId="3" fontId="6" numFmtId="165" xfId="0" applyAlignment="1" applyBorder="1" applyFill="1" applyFont="1" applyNumberFormat="1">
      <alignment horizontal="right" vertical="bottom"/>
    </xf>
    <xf borderId="22" fillId="5" fontId="5" numFmtId="0" xfId="0" applyBorder="1" applyFill="1" applyFont="1"/>
    <xf borderId="22" fillId="5" fontId="5" numFmtId="0" xfId="0" applyAlignment="1" applyBorder="1" applyFill="1" applyFont="1">
      <alignment readingOrder="0"/>
    </xf>
    <xf borderId="22" fillId="5" fontId="5" numFmtId="10" xfId="0" applyAlignment="1" applyBorder="1" applyFill="1" applyFont="1" applyNumberFormat="1">
      <alignment readingOrder="0"/>
    </xf>
    <xf borderId="22" fillId="5" fontId="5" numFmtId="169" xfId="0" applyBorder="1" applyFill="1" applyFont="1" applyNumberFormat="1"/>
    <xf borderId="4" fillId="5" fontId="5" numFmtId="167" xfId="0" applyBorder="1" applyFill="1" applyFont="1" applyNumberFormat="1"/>
    <xf borderId="6" fillId="5" fontId="2" numFmtId="168" xfId="0" applyBorder="1" applyFill="1" applyFont="1" applyNumberFormat="1"/>
    <xf borderId="0" fillId="0" fontId="2" numFmtId="9" xfId="0" applyFont="1" applyNumberFormat="1"/>
    <xf borderId="0" fillId="3" fontId="6" numFmtId="165" xfId="0" applyAlignment="1" applyFill="1" applyFont="1" applyNumberFormat="1">
      <alignment horizontal="right" vertical="bottom"/>
    </xf>
    <xf borderId="0" fillId="0" fontId="13" numFmtId="0" xfId="0" applyAlignment="1" applyFont="1">
      <alignment readingOrder="0" vertical="bottom"/>
    </xf>
    <xf borderId="3" fillId="0" fontId="2" numFmtId="0" xfId="0" applyAlignment="1" applyBorder="1" applyFont="1">
      <alignment readingOrder="0"/>
    </xf>
    <xf borderId="0" fillId="0" fontId="2" numFmtId="170" xfId="0" applyAlignment="1" applyFont="1" applyNumberFormat="1">
      <alignment readingOrder="0"/>
    </xf>
    <xf borderId="23" fillId="0" fontId="2" numFmtId="0" xfId="0" applyBorder="1" applyFont="1"/>
    <xf borderId="18" fillId="0" fontId="6" numFmtId="0" xfId="0" applyAlignment="1" applyBorder="1" applyFont="1">
      <alignment vertical="bottom"/>
    </xf>
    <xf borderId="0" fillId="0" fontId="2" numFmtId="1" xfId="0" applyAlignment="1" applyFont="1" applyNumberFormat="1">
      <alignment readingOrder="0"/>
    </xf>
    <xf borderId="12" fillId="2" fontId="1" numFmtId="0" xfId="0" applyAlignment="1" applyBorder="1" applyFill="1" applyFont="1">
      <alignment horizontal="center" vertical="bottom"/>
    </xf>
    <xf borderId="0" fillId="0" fontId="2" numFmtId="0" xfId="0" applyAlignment="1" applyFont="1">
      <alignment horizontal="right" readingOrder="0"/>
    </xf>
    <xf borderId="12" fillId="3" fontId="6" numFmtId="14" xfId="0" applyAlignment="1" applyBorder="1" applyFill="1" applyFont="1" applyNumberFormat="1">
      <alignment horizontal="right" readingOrder="0" vertical="bottom"/>
    </xf>
    <xf borderId="0" fillId="3" fontId="11" numFmtId="166" xfId="0" applyAlignment="1" applyFill="1" applyFont="1" applyNumberFormat="1">
      <alignment horizontal="right" vertical="bottom"/>
    </xf>
    <xf borderId="0" fillId="5" fontId="3" numFmtId="0" xfId="0" applyAlignment="1" applyFill="1" applyFont="1">
      <alignment horizontal="right" shrinkToFit="0" vertical="bottom" wrapText="1"/>
    </xf>
    <xf borderId="0" fillId="3" fontId="11" numFmtId="3" xfId="0" applyAlignment="1" applyFill="1" applyFont="1" applyNumberFormat="1">
      <alignment horizontal="right" vertical="bottom"/>
    </xf>
    <xf borderId="21" fillId="5" fontId="3" numFmtId="0" xfId="0" applyAlignment="1" applyBorder="1" applyFill="1" applyFont="1">
      <alignment horizontal="right" shrinkToFit="0" vertical="bottom" wrapText="1"/>
    </xf>
    <xf borderId="0" fillId="3" fontId="11" numFmtId="10" xfId="0" applyAlignment="1" applyFill="1" applyFont="1" applyNumberFormat="1">
      <alignment horizontal="right" vertical="bottom"/>
    </xf>
    <xf borderId="16" fillId="5" fontId="6" numFmtId="0" xfId="0" applyAlignment="1" applyBorder="1" applyFill="1" applyFont="1">
      <alignment readingOrder="0" vertical="bottom"/>
    </xf>
    <xf borderId="0" fillId="0" fontId="12" numFmtId="0" xfId="0" applyAlignment="1" applyFont="1">
      <alignment vertical="bottom"/>
    </xf>
    <xf borderId="16" fillId="5" fontId="3" numFmtId="10" xfId="0" applyAlignment="1" applyBorder="1" applyFill="1" applyFont="1" applyNumberFormat="1">
      <alignment horizontal="right" vertical="bottom"/>
    </xf>
    <xf borderId="0" fillId="3" fontId="6" numFmtId="168" xfId="0" applyAlignment="1" applyFill="1" applyFont="1" applyNumberFormat="1">
      <alignment horizontal="right" vertical="bottom"/>
    </xf>
    <xf borderId="17" fillId="5" fontId="3" numFmtId="10" xfId="0" applyAlignment="1" applyBorder="1" applyFill="1" applyFont="1" applyNumberFormat="1">
      <alignment horizontal="right" vertical="bottom"/>
    </xf>
    <xf borderId="0" fillId="0" fontId="6" numFmtId="170" xfId="0" applyAlignment="1" applyFont="1" applyNumberFormat="1">
      <alignment horizontal="right" vertical="bottom"/>
    </xf>
    <xf borderId="0" fillId="6" fontId="6" numFmtId="9" xfId="0" applyAlignment="1" applyFill="1" applyFont="1" applyNumberFormat="1">
      <alignment horizontal="right" vertical="bottom"/>
    </xf>
    <xf borderId="12" fillId="3" fontId="6" numFmtId="14" xfId="0" applyAlignment="1" applyBorder="1" applyFill="1" applyFont="1" applyNumberFormat="1">
      <alignment horizontal="right" vertical="bottom"/>
    </xf>
    <xf borderId="16" fillId="5" fontId="6" numFmtId="0" xfId="0" applyAlignment="1" applyBorder="1" applyFill="1" applyFont="1">
      <alignment vertical="bottom"/>
    </xf>
    <xf borderId="24" fillId="5" fontId="6" numFmtId="0" xfId="0" applyAlignment="1" applyBorder="1" applyFill="1" applyFont="1">
      <alignment vertical="bottom"/>
    </xf>
    <xf borderId="24" fillId="5" fontId="3" numFmtId="10" xfId="0" applyAlignment="1" applyBorder="1" applyFill="1" applyFont="1" applyNumberFormat="1">
      <alignment horizontal="right" vertical="bottom"/>
    </xf>
    <xf borderId="25" fillId="5" fontId="3" numFmtId="10" xfId="0" applyAlignment="1" applyBorder="1" applyFill="1" applyFont="1" applyNumberFormat="1">
      <alignment horizontal="right" vertical="bottom"/>
    </xf>
    <xf borderId="0" fillId="2" fontId="1" numFmtId="0" xfId="0" applyAlignment="1" applyFill="1" applyFont="1">
      <alignment horizontal="center"/>
    </xf>
    <xf borderId="26" fillId="2" fontId="1" numFmtId="0" xfId="0" applyAlignment="1" applyBorder="1" applyFill="1" applyFont="1">
      <alignment horizontal="center"/>
    </xf>
    <xf borderId="11" fillId="2" fontId="1" numFmtId="0" xfId="0" applyAlignment="1" applyBorder="1" applyFill="1" applyFont="1">
      <alignment horizontal="center" readingOrder="0"/>
    </xf>
    <xf borderId="11" fillId="2" fontId="1" numFmtId="0" xfId="0" applyAlignment="1" applyBorder="1" applyFill="1" applyFont="1">
      <alignment horizontal="center"/>
    </xf>
    <xf borderId="18" fillId="0" fontId="6" numFmtId="171" xfId="0" applyAlignment="1" applyBorder="1" applyFont="1" applyNumberFormat="1">
      <alignment vertical="bottom"/>
    </xf>
    <xf borderId="27" fillId="2" fontId="1" numFmtId="0" xfId="0" applyAlignment="1" applyBorder="1" applyFill="1" applyFont="1">
      <alignment horizontal="center"/>
    </xf>
    <xf borderId="0" fillId="0" fontId="6" numFmtId="171" xfId="0" applyAlignment="1" applyFont="1" applyNumberFormat="1">
      <alignment vertical="bottom"/>
    </xf>
    <xf borderId="21" fillId="3" fontId="6" numFmtId="165" xfId="0" applyAlignment="1" applyBorder="1" applyFill="1" applyFont="1" applyNumberFormat="1">
      <alignment horizontal="right" readingOrder="0"/>
    </xf>
    <xf borderId="16" fillId="0" fontId="6" numFmtId="0" xfId="0" applyAlignment="1" applyBorder="1" applyFont="1">
      <alignment readingOrder="0" vertical="bottom"/>
    </xf>
    <xf borderId="6" fillId="0" fontId="6" numFmtId="0" xfId="0" applyAlignment="1" applyBorder="1" applyFont="1">
      <alignment vertical="bottom"/>
    </xf>
    <xf borderId="10" fillId="0" fontId="3" numFmtId="0" xfId="0" applyAlignment="1" applyBorder="1" applyFont="1">
      <alignment horizontal="right" shrinkToFit="0" vertical="bottom" wrapText="1"/>
    </xf>
    <xf borderId="16" fillId="0" fontId="6" numFmtId="166" xfId="0" applyAlignment="1" applyBorder="1" applyFont="1" applyNumberFormat="1">
      <alignment horizontal="right" vertical="bottom"/>
    </xf>
    <xf borderId="18" fillId="0" fontId="3" numFmtId="164" xfId="0" applyAlignment="1" applyBorder="1" applyFont="1" applyNumberFormat="1">
      <alignment horizontal="center" readingOrder="0" shrinkToFit="0" vertical="bottom" wrapText="1"/>
    </xf>
    <xf borderId="18" fillId="0" fontId="2" numFmtId="0" xfId="0" applyBorder="1" applyFont="1"/>
    <xf borderId="20" fillId="0" fontId="6" numFmtId="0" xfId="0" applyAlignment="1" applyBorder="1" applyFont="1">
      <alignment vertical="bottom"/>
    </xf>
    <xf borderId="10" fillId="0" fontId="6" numFmtId="0" xfId="0" applyAlignment="1" applyBorder="1" applyFont="1">
      <alignment vertical="bottom"/>
    </xf>
    <xf borderId="16" fillId="0" fontId="6" numFmtId="3" xfId="0" applyAlignment="1" applyBorder="1" applyFont="1" applyNumberFormat="1">
      <alignment horizontal="right" vertical="bottom"/>
    </xf>
    <xf borderId="17" fillId="0" fontId="6" numFmtId="166" xfId="0" applyAlignment="1" applyBorder="1" applyFont="1" applyNumberFormat="1">
      <alignment horizontal="right" vertical="bottom"/>
    </xf>
    <xf borderId="18" fillId="0" fontId="3" numFmtId="164" xfId="0" applyAlignment="1" applyBorder="1" applyFont="1" applyNumberFormat="1">
      <alignment horizontal="center" shrinkToFit="0" vertical="bottom" wrapText="1"/>
    </xf>
    <xf borderId="0" fillId="3" fontId="14" numFmtId="164" xfId="0" applyFill="1" applyFont="1" applyNumberFormat="1"/>
    <xf borderId="0" fillId="0" fontId="6" numFmtId="171" xfId="0" applyAlignment="1" applyFont="1" applyNumberFormat="1">
      <alignment vertical="bottom"/>
    </xf>
    <xf borderId="18" fillId="7" fontId="3" numFmtId="0" xfId="0" applyAlignment="1" applyBorder="1" applyFill="1" applyFont="1">
      <alignment horizontal="center" readingOrder="0" shrinkToFit="0" vertical="bottom" wrapText="1"/>
    </xf>
    <xf borderId="20" fillId="0" fontId="3" numFmtId="0" xfId="0" applyAlignment="1" applyBorder="1" applyFont="1">
      <alignment horizontal="center" shrinkToFit="0" vertical="bottom" wrapText="1"/>
    </xf>
    <xf borderId="19" fillId="8" fontId="3" numFmtId="0" xfId="0" applyAlignment="1" applyBorder="1" applyFill="1" applyFont="1">
      <alignment horizontal="center" readingOrder="0" shrinkToFit="0" vertical="bottom" wrapText="1"/>
    </xf>
    <xf borderId="19" fillId="8" fontId="3" numFmtId="0" xfId="0" applyAlignment="1" applyBorder="1" applyFill="1" applyFont="1">
      <alignment horizontal="center" shrinkToFit="0" vertical="bottom" wrapText="1"/>
    </xf>
    <xf borderId="21" fillId="3" fontId="6" numFmtId="165" xfId="0" applyAlignment="1" applyBorder="1" applyFill="1" applyFont="1" applyNumberFormat="1">
      <alignment horizontal="right"/>
    </xf>
    <xf borderId="19" fillId="0" fontId="3" numFmtId="0" xfId="0" applyAlignment="1" applyBorder="1" applyFont="1">
      <alignment horizontal="center" shrinkToFit="0" vertical="bottom" wrapText="1"/>
    </xf>
    <xf borderId="20" fillId="3" fontId="15" numFmtId="0" xfId="0" applyAlignment="1" applyBorder="1" applyFill="1" applyFont="1">
      <alignment horizontal="center" shrinkToFit="0" vertical="bottom" wrapText="1"/>
    </xf>
    <xf borderId="19" fillId="3" fontId="6" numFmtId="170" xfId="0" applyAlignment="1" applyBorder="1" applyFill="1" applyFont="1" applyNumberFormat="1">
      <alignment horizontal="center" shrinkToFit="0" vertical="bottom" wrapText="1"/>
    </xf>
    <xf borderId="0" fillId="3" fontId="6" numFmtId="165" xfId="0" applyAlignment="1" applyFill="1" applyFont="1" applyNumberFormat="1">
      <alignment horizontal="right"/>
    </xf>
    <xf borderId="19" fillId="9" fontId="6" numFmtId="170" xfId="0" applyAlignment="1" applyBorder="1" applyFill="1" applyFont="1" applyNumberFormat="1">
      <alignment horizontal="center" shrinkToFit="0" vertical="bottom" wrapText="1"/>
    </xf>
    <xf borderId="19" fillId="10" fontId="16" numFmtId="170" xfId="0" applyAlignment="1" applyBorder="1" applyFill="1" applyFont="1" applyNumberFormat="1">
      <alignment horizontal="center" shrinkToFit="0" vertical="bottom" wrapText="1"/>
    </xf>
    <xf borderId="19" fillId="3" fontId="17" numFmtId="0" xfId="0" applyAlignment="1" applyBorder="1" applyFill="1" applyFont="1">
      <alignment horizontal="left" readingOrder="0" shrinkToFit="0" vertical="bottom" wrapText="1"/>
    </xf>
    <xf borderId="20" fillId="3" fontId="15" numFmtId="0" xfId="0" applyAlignment="1" applyBorder="1" applyFill="1" applyFont="1">
      <alignment horizontal="center" readingOrder="0" shrinkToFit="0" vertical="bottom" wrapText="1"/>
    </xf>
    <xf borderId="0" fillId="5" fontId="3" numFmtId="0" xfId="0" applyAlignment="1" applyFill="1" applyFont="1">
      <alignment horizontal="right" shrinkToFit="0" vertical="bottom" wrapText="1"/>
    </xf>
    <xf borderId="21" fillId="5" fontId="3" numFmtId="0" xfId="0" applyAlignment="1" applyBorder="1" applyFill="1" applyFont="1">
      <alignment horizontal="right" shrinkToFit="0" vertical="bottom" wrapText="1"/>
    </xf>
    <xf borderId="16" fillId="5" fontId="3" numFmtId="0" xfId="0" applyAlignment="1" applyBorder="1" applyFill="1" applyFont="1">
      <alignment readingOrder="0" vertical="bottom"/>
    </xf>
    <xf borderId="24" fillId="5" fontId="3" numFmtId="0" xfId="0" applyAlignment="1" applyBorder="1" applyFill="1" applyFont="1">
      <alignment readingOrder="0" vertical="bottom"/>
    </xf>
    <xf borderId="3" fillId="0" fontId="18" numFmtId="0" xfId="0" applyBorder="1" applyFont="1"/>
    <xf borderId="0" fillId="3" fontId="14" numFmtId="0" xfId="0" applyAlignment="1" applyFill="1" applyFont="1">
      <alignment readingOrder="0"/>
    </xf>
    <xf borderId="0" fillId="0" fontId="6" numFmtId="14" xfId="0" applyAlignment="1" applyFont="1" applyNumberFormat="1">
      <alignment horizontal="right" vertical="bottom"/>
    </xf>
    <xf borderId="0" fillId="0" fontId="19" numFmtId="0" xfId="0" applyAlignment="1" applyFont="1">
      <alignment vertical="bottom"/>
    </xf>
    <xf borderId="0" fillId="0" fontId="20" numFmtId="0" xfId="0" applyAlignment="1" applyFont="1">
      <alignment vertical="bottom"/>
    </xf>
    <xf borderId="0" fillId="0" fontId="6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report.improvado.io" TargetMode="External"/><Relationship Id="rId2" Type="http://schemas.openxmlformats.org/officeDocument/2006/relationships/hyperlink" Target="https://report.improvado.io/bcf8d27a16e99ba5f90f605e46cc4cd8/" TargetMode="External"/><Relationship Id="rId3" Type="http://schemas.openxmlformats.org/officeDocument/2006/relationships/hyperlink" Target="https://report.improvado.io/admin/campaign/statmetrictype/?provider__name=YouTube+%28Adwords%29" TargetMode="External"/><Relationship Id="rId4" Type="http://schemas.openxmlformats.org/officeDocument/2006/relationships/hyperlink" Target="https://report.improvado.io/bcf8d27a16e99ba5f90f605e46cc4cd8/" TargetMode="External"/><Relationship Id="rId5" Type="http://schemas.openxmlformats.org/officeDocument/2006/relationships/hyperlink" Target="https://report.improvado.io/bcf8d27a16e99ba5f90f605e46cc4cd8/" TargetMode="External"/><Relationship Id="rId6" Type="http://schemas.openxmlformats.org/officeDocument/2006/relationships/hyperlink" Target="https://report.improvado.io/73b7873b49d8c6977ee1d650b2ad59f6/" TargetMode="External"/><Relationship Id="rId7" Type="http://schemas.openxmlformats.org/officeDocument/2006/relationships/hyperlink" Target="https://report.improvado.io/d15a4bb563284d9f2f8086d8a29d484e/" TargetMode="External"/><Relationship Id="rId8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report.improvado.io/bcf8d27a16e99ba5f90f605e46cc4cd8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hidden="1" min="1" max="1" width="17.88"/>
    <col customWidth="1" min="2" max="2" width="17.88"/>
    <col customWidth="1" min="3" max="3" width="17.5"/>
    <col customWidth="1" min="4" max="8" width="16.75"/>
  </cols>
  <sheetData>
    <row r="1">
      <c r="A1" s="1" t="s">
        <v>0</v>
      </c>
      <c r="B1" s="2" t="s">
        <v>4</v>
      </c>
      <c r="C1" s="2" t="s">
        <v>5</v>
      </c>
      <c r="D1" s="1" t="s">
        <v>7</v>
      </c>
      <c r="E1" s="1" t="s">
        <v>8</v>
      </c>
      <c r="F1" s="1" t="s">
        <v>8</v>
      </c>
      <c r="G1" s="2" t="s">
        <v>9</v>
      </c>
      <c r="H1" s="7"/>
      <c r="I1" s="7"/>
      <c r="J1" s="11"/>
      <c r="K1" s="11"/>
      <c r="L1" s="11"/>
      <c r="M1" s="11"/>
    </row>
    <row r="2">
      <c r="A2" s="15">
        <f>B2</f>
        <v>43027</v>
      </c>
      <c r="B2" s="18">
        <v>43027.0</v>
      </c>
      <c r="C2" s="21" t="s">
        <v>24</v>
      </c>
      <c r="D2" s="29" t="str">
        <f>rtbmH2(Documentation!$B$7, $C2:$C6,D$1,$A$2:$A$3,0)</f>
        <v>#ERROR!</v>
      </c>
      <c r="E2" s="29" t="str">
        <f>rtbmH2(Documentation!$B$7, $C2:$C6,E$1,$A$2:$A$3,0)</f>
        <v>#ERROR!</v>
      </c>
      <c r="F2" s="29" t="str">
        <f>rtbmH2(Documentation!$B$7, $C2:$C6,F$1,$A$2:$A$3,0)</f>
        <v>#ERROR!</v>
      </c>
      <c r="G2" s="29" t="str">
        <f>rtbmH2(Documentation!$B$7, $C2:$C6,G$1,$A$2:$A$3,0)</f>
        <v>#ERROR!</v>
      </c>
      <c r="H2" s="35"/>
      <c r="I2" s="35"/>
      <c r="J2" s="37"/>
      <c r="K2" s="37"/>
      <c r="L2" s="37"/>
      <c r="M2" s="37"/>
    </row>
    <row r="3">
      <c r="A3" s="38">
        <f>EDATE(B2,1)-1</f>
        <v>43057</v>
      </c>
      <c r="B3" s="41"/>
      <c r="C3" s="42" t="s">
        <v>13</v>
      </c>
      <c r="D3" s="43"/>
      <c r="E3" s="43"/>
      <c r="F3" s="43"/>
      <c r="G3" s="44"/>
      <c r="H3" s="45"/>
      <c r="I3" s="7"/>
      <c r="J3" s="11"/>
      <c r="K3" s="11"/>
      <c r="L3" s="11"/>
      <c r="M3" s="11"/>
    </row>
    <row r="4">
      <c r="A4" s="49"/>
      <c r="B4" s="41"/>
      <c r="C4" s="51" t="s">
        <v>24</v>
      </c>
      <c r="D4" s="43"/>
      <c r="E4" s="43"/>
      <c r="F4" s="43"/>
      <c r="G4" s="44"/>
      <c r="H4" s="7"/>
      <c r="I4" s="7"/>
      <c r="J4" s="11"/>
      <c r="K4" s="11"/>
      <c r="L4" s="11"/>
      <c r="M4" s="11"/>
    </row>
    <row r="5">
      <c r="A5" s="49"/>
      <c r="B5" s="41"/>
      <c r="C5" s="42" t="s">
        <v>64</v>
      </c>
      <c r="D5" s="43"/>
      <c r="E5" s="43"/>
      <c r="F5" s="43"/>
      <c r="G5" s="44"/>
      <c r="H5" s="7"/>
      <c r="I5" s="7"/>
      <c r="J5" s="11"/>
      <c r="K5" s="11"/>
      <c r="L5" s="11"/>
      <c r="M5" s="11"/>
    </row>
    <row r="6">
      <c r="A6" s="49"/>
      <c r="B6" s="41"/>
      <c r="C6" s="51" t="s">
        <v>66</v>
      </c>
      <c r="D6" s="29"/>
      <c r="E6" s="55"/>
      <c r="F6" s="55"/>
      <c r="G6" s="56"/>
      <c r="H6" s="7"/>
      <c r="I6" s="7"/>
      <c r="J6" s="11"/>
      <c r="K6" s="11"/>
      <c r="L6" s="11"/>
      <c r="M6" s="11"/>
    </row>
    <row r="7">
      <c r="A7" s="15">
        <f>B7</f>
        <v>43058</v>
      </c>
      <c r="B7" s="58">
        <f>EDATE(B2,1)</f>
        <v>43058</v>
      </c>
      <c r="C7" s="42" t="s">
        <v>65</v>
      </c>
      <c r="D7" s="29" t="str">
        <f>rtbmH2(Documentation!$B$7, $C7:$C11,D$1,$A$7:$A$8,0)</f>
        <v>#ERROR!</v>
      </c>
      <c r="E7" s="29" t="str">
        <f>rtbmH2(Documentation!$B$7, $C7:$C11,E$1,$A$7:$A$8,0)</f>
        <v>#ERROR!</v>
      </c>
      <c r="F7" s="29" t="str">
        <f>rtbmH2(Documentation!$B$7, $C7:$C11,F$1,$A$7:$A$8,0)</f>
        <v>#ERROR!</v>
      </c>
      <c r="G7" s="29" t="str">
        <f>rtbmH2(Documentation!$B$7, $C7:$C11,G$1,$A$7:$A$8,0)</f>
        <v>#ERROR!</v>
      </c>
      <c r="H7" s="7"/>
      <c r="I7" s="7"/>
      <c r="J7" s="11"/>
      <c r="K7" s="11"/>
      <c r="L7" s="11"/>
      <c r="M7" s="11"/>
    </row>
    <row r="8">
      <c r="A8" s="38">
        <f>EDATE(B7,1)-1</f>
        <v>43087</v>
      </c>
      <c r="B8" s="41"/>
      <c r="C8" s="42" t="s">
        <v>13</v>
      </c>
      <c r="D8" s="43"/>
      <c r="E8" s="43"/>
      <c r="F8" s="43"/>
      <c r="G8" s="44"/>
      <c r="H8" s="7"/>
      <c r="I8" s="7"/>
      <c r="J8" s="11"/>
      <c r="K8" s="11"/>
      <c r="L8" s="11"/>
      <c r="M8" s="11"/>
    </row>
    <row r="9">
      <c r="A9" s="66"/>
      <c r="B9" s="41"/>
      <c r="C9" s="51" t="s">
        <v>24</v>
      </c>
      <c r="D9" s="43"/>
      <c r="E9" s="43"/>
      <c r="F9" s="43"/>
      <c r="G9" s="44"/>
      <c r="H9" s="7"/>
      <c r="I9" s="7"/>
      <c r="J9" s="68"/>
      <c r="K9" s="68"/>
      <c r="L9" s="68"/>
      <c r="M9" s="68"/>
    </row>
    <row r="10">
      <c r="A10" s="66"/>
      <c r="B10" s="41"/>
      <c r="C10" s="42" t="s">
        <v>64</v>
      </c>
      <c r="D10" s="43"/>
      <c r="E10" s="43"/>
      <c r="F10" s="43"/>
      <c r="G10" s="44"/>
      <c r="H10" s="7"/>
      <c r="I10" s="7"/>
      <c r="J10" s="7"/>
      <c r="K10" s="7"/>
      <c r="L10" s="7"/>
      <c r="M10" s="7"/>
    </row>
    <row r="11">
      <c r="A11" s="66"/>
      <c r="B11" s="41"/>
      <c r="C11" s="51" t="s">
        <v>66</v>
      </c>
      <c r="D11" s="55"/>
      <c r="E11" s="55"/>
      <c r="F11" s="55"/>
      <c r="G11" s="56"/>
      <c r="H11" s="70"/>
      <c r="I11" s="70"/>
      <c r="J11" s="70"/>
      <c r="K11" s="70"/>
      <c r="L11" s="70"/>
      <c r="M11" s="70"/>
    </row>
    <row r="12">
      <c r="A12" s="15">
        <f>B12</f>
        <v>43088</v>
      </c>
      <c r="B12" s="58">
        <f>EDATE(B7,1)</f>
        <v>43088</v>
      </c>
      <c r="C12" s="42" t="s">
        <v>65</v>
      </c>
      <c r="D12" s="29" t="str">
        <f>rtbmH2(Documentation!$B$7, $C12:$C16,D$1,$A$12:$A$13,0)</f>
        <v>#ERROR!</v>
      </c>
      <c r="E12" s="29" t="str">
        <f>rtbmH2(Documentation!$B$7, $C12:$C16,E$1,$A$12:$A$13,0)</f>
        <v>#ERROR!</v>
      </c>
      <c r="F12" s="29" t="str">
        <f>rtbmH2(Documentation!$B$7, $C12:$C16,F$1,$A$12:$A$13,0)</f>
        <v>#ERROR!</v>
      </c>
      <c r="G12" s="29" t="str">
        <f>rtbmH2(Documentation!$B$7, $C12:$C16,G$1,$A$12:$A$13,0)</f>
        <v>#ERROR!</v>
      </c>
      <c r="H12" s="7"/>
      <c r="I12" s="7"/>
      <c r="J12" s="7"/>
      <c r="K12" s="7"/>
      <c r="L12" s="7"/>
      <c r="M12" s="7"/>
    </row>
    <row r="13">
      <c r="A13" s="38">
        <f>EDATE(B12,1)-1</f>
        <v>43118</v>
      </c>
      <c r="B13" s="41"/>
      <c r="C13" s="42" t="s">
        <v>13</v>
      </c>
      <c r="D13" s="43"/>
      <c r="E13" s="43"/>
      <c r="F13" s="43"/>
      <c r="G13" s="44"/>
      <c r="H13" s="7"/>
      <c r="I13" s="7"/>
      <c r="J13" s="7"/>
      <c r="K13" s="7"/>
      <c r="L13" s="7"/>
      <c r="M13" s="7"/>
    </row>
    <row r="14">
      <c r="A14" s="66"/>
      <c r="B14" s="41"/>
      <c r="C14" s="51" t="s">
        <v>24</v>
      </c>
      <c r="D14" s="43"/>
      <c r="E14" s="43"/>
      <c r="F14" s="43"/>
      <c r="G14" s="44"/>
      <c r="H14" s="7"/>
      <c r="I14" s="7"/>
      <c r="J14" s="7"/>
      <c r="K14" s="7"/>
      <c r="L14" s="7"/>
      <c r="M14" s="7"/>
    </row>
    <row r="15">
      <c r="A15" s="66"/>
      <c r="B15" s="41"/>
      <c r="C15" s="42" t="s">
        <v>64</v>
      </c>
      <c r="D15" s="43"/>
      <c r="E15" s="43"/>
      <c r="F15" s="43"/>
      <c r="G15" s="44"/>
      <c r="H15" s="7"/>
      <c r="I15" s="7"/>
      <c r="J15" s="7"/>
      <c r="K15" s="7"/>
      <c r="L15" s="7"/>
      <c r="M15" s="7"/>
    </row>
    <row r="16">
      <c r="A16" s="66"/>
      <c r="B16" s="41"/>
      <c r="C16" s="51" t="s">
        <v>66</v>
      </c>
      <c r="D16" s="55"/>
      <c r="E16" s="55"/>
      <c r="F16" s="55"/>
      <c r="G16" s="56"/>
      <c r="H16" s="7"/>
      <c r="I16" s="7"/>
      <c r="J16" s="7"/>
      <c r="K16" s="7"/>
      <c r="L16" s="7"/>
      <c r="M16" s="7"/>
    </row>
    <row r="17">
      <c r="A17" s="77"/>
      <c r="B17" s="79" t="s">
        <v>101</v>
      </c>
      <c r="C17" s="81" t="s">
        <v>65</v>
      </c>
      <c r="D17" s="83">
        <f t="shared" ref="D17:G17" si="1">IFERROR((OFFSET(D17,-5,0,1)-OFFSET(D17,-10,0,1))/OFFSET(D17,-10,0,1),0)</f>
        <v>0</v>
      </c>
      <c r="E17" s="83">
        <f t="shared" si="1"/>
        <v>0</v>
      </c>
      <c r="F17" s="83">
        <f t="shared" si="1"/>
        <v>0</v>
      </c>
      <c r="G17" s="85">
        <f t="shared" si="1"/>
        <v>0</v>
      </c>
      <c r="H17" s="7"/>
      <c r="I17" s="7"/>
      <c r="J17" s="7"/>
      <c r="K17" s="7"/>
      <c r="L17" s="7"/>
      <c r="M17" s="7"/>
    </row>
    <row r="18">
      <c r="A18" s="77"/>
      <c r="B18" s="41"/>
      <c r="C18" s="81" t="s">
        <v>13</v>
      </c>
      <c r="D18" s="83">
        <f t="shared" ref="D18:G18" si="2">IFERROR((OFFSET(D18,-5,0,1)-OFFSET(D18,-10,0,1))/OFFSET(D18,-10,0,1),0)</f>
        <v>0</v>
      </c>
      <c r="E18" s="83">
        <f t="shared" si="2"/>
        <v>0</v>
      </c>
      <c r="F18" s="83">
        <f t="shared" si="2"/>
        <v>0</v>
      </c>
      <c r="G18" s="85">
        <f t="shared" si="2"/>
        <v>0</v>
      </c>
      <c r="H18" s="7"/>
      <c r="I18" s="7"/>
      <c r="J18" s="7"/>
      <c r="K18" s="7"/>
      <c r="L18" s="7"/>
      <c r="M18" s="7"/>
    </row>
    <row r="19">
      <c r="A19" s="77"/>
      <c r="B19" s="41"/>
      <c r="C19" s="89" t="s">
        <v>24</v>
      </c>
      <c r="D19" s="83">
        <f t="shared" ref="D19:G19" si="3">IFERROR((OFFSET(D19,-5,0,1)-OFFSET(D19,-10,0,1))/OFFSET(D19,-10,0,1),0)</f>
        <v>0</v>
      </c>
      <c r="E19" s="83">
        <f t="shared" si="3"/>
        <v>0</v>
      </c>
      <c r="F19" s="83">
        <f t="shared" si="3"/>
        <v>0</v>
      </c>
      <c r="G19" s="85">
        <f t="shared" si="3"/>
        <v>0</v>
      </c>
      <c r="H19" s="7"/>
      <c r="I19" s="7"/>
      <c r="J19" s="7"/>
      <c r="K19" s="7"/>
      <c r="L19" s="7"/>
      <c r="M19" s="7"/>
    </row>
    <row r="20">
      <c r="A20" s="77"/>
      <c r="B20" s="41"/>
      <c r="C20" s="81" t="s">
        <v>64</v>
      </c>
      <c r="D20" s="83">
        <f t="shared" ref="D20:G20" si="4">IFERROR((OFFSET(D20,-5,0,1)-OFFSET(D20,-10,0,1))/OFFSET(D20,-10,0,1),0)</f>
        <v>0</v>
      </c>
      <c r="E20" s="83">
        <f t="shared" si="4"/>
        <v>0</v>
      </c>
      <c r="F20" s="83">
        <f t="shared" si="4"/>
        <v>0</v>
      </c>
      <c r="G20" s="85">
        <f t="shared" si="4"/>
        <v>0</v>
      </c>
      <c r="H20" s="7"/>
      <c r="I20" s="7"/>
      <c r="J20" s="7"/>
      <c r="K20" s="7"/>
      <c r="L20" s="7"/>
      <c r="M20" s="7"/>
    </row>
    <row r="21">
      <c r="A21" s="77"/>
      <c r="B21" s="41"/>
      <c r="C21" s="90" t="s">
        <v>66</v>
      </c>
      <c r="D21" s="91">
        <f t="shared" ref="D21:G21" si="5">IFERROR((OFFSET(D21,-5,0,1)-OFFSET(D21,-10,0,1))/OFFSET(D21,-10,0,1),0)</f>
        <v>0</v>
      </c>
      <c r="E21" s="91">
        <f t="shared" si="5"/>
        <v>0</v>
      </c>
      <c r="F21" s="91">
        <f t="shared" si="5"/>
        <v>0</v>
      </c>
      <c r="G21" s="92">
        <f t="shared" si="5"/>
        <v>0</v>
      </c>
      <c r="H21" s="7"/>
      <c r="I21" s="7"/>
      <c r="J21" s="7"/>
      <c r="K21" s="7"/>
      <c r="L21" s="7"/>
      <c r="M21" s="7"/>
    </row>
    <row r="22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>
      <c r="A25" s="93"/>
      <c r="B25" s="94" t="s">
        <v>4</v>
      </c>
      <c r="C25" s="95" t="s">
        <v>118</v>
      </c>
      <c r="D25" s="95" t="s">
        <v>65</v>
      </c>
      <c r="E25" s="95" t="s">
        <v>13</v>
      </c>
      <c r="F25" s="96" t="s">
        <v>24</v>
      </c>
      <c r="G25" s="95" t="s">
        <v>64</v>
      </c>
      <c r="H25" s="98" t="s">
        <v>66</v>
      </c>
      <c r="I25" s="7"/>
      <c r="J25" s="7"/>
      <c r="K25" s="7"/>
      <c r="L25" s="7"/>
      <c r="M25" s="7"/>
    </row>
    <row r="26">
      <c r="A26" s="15">
        <f>B26</f>
        <v>42826</v>
      </c>
      <c r="B26" s="100">
        <v>42826.0</v>
      </c>
      <c r="C26" s="101" t="s">
        <v>86</v>
      </c>
      <c r="D26" s="104" t="str">
        <f>rtbmV2(Documentation!$B$7,D$25:H$25,,$A$26:$A$27,$C26)</f>
        <v>#ERROR!</v>
      </c>
      <c r="E26" s="109"/>
      <c r="F26" s="109"/>
      <c r="G26" s="109"/>
      <c r="H26" s="110"/>
      <c r="I26" s="7"/>
      <c r="J26" s="7"/>
      <c r="K26" s="7"/>
      <c r="L26" s="7"/>
      <c r="M26" s="7"/>
    </row>
    <row r="27">
      <c r="A27" s="112">
        <f>EDATE(B26,1)-1</f>
        <v>42855</v>
      </c>
      <c r="B27" s="41"/>
      <c r="C27" s="101" t="s">
        <v>127</v>
      </c>
      <c r="D27" s="104" t="str">
        <f>rtbmV2(Documentation!$B$7,D$25:H$25,,$A$26:$A$27,$C27)</f>
        <v>#ERROR!</v>
      </c>
      <c r="E27" s="109"/>
      <c r="F27" s="109"/>
      <c r="G27" s="109"/>
      <c r="H27" s="110"/>
      <c r="I27" s="7"/>
      <c r="J27" s="7"/>
      <c r="K27" s="7"/>
      <c r="L27" s="7"/>
      <c r="M27" s="7"/>
    </row>
    <row r="28">
      <c r="A28" s="15"/>
      <c r="B28" s="41"/>
      <c r="C28" s="101" t="s">
        <v>128</v>
      </c>
      <c r="D28" s="104" t="str">
        <f>rtbmV2(Documentation!$B$7,D$25:H$25,,$A$26:$A$27,$C28)</f>
        <v>#ERROR!</v>
      </c>
      <c r="E28" s="109"/>
      <c r="F28" s="109"/>
      <c r="G28" s="109"/>
      <c r="H28" s="110"/>
      <c r="I28" s="7"/>
      <c r="J28" s="7"/>
      <c r="K28" s="7"/>
      <c r="L28" s="7"/>
      <c r="M28" s="7"/>
    </row>
    <row r="29">
      <c r="A29" s="38"/>
      <c r="B29" s="41"/>
      <c r="C29" s="101" t="s">
        <v>129</v>
      </c>
      <c r="D29" s="104" t="str">
        <f>rtbmV2(Documentation!$B$7,D$25:H$25,,$A$26:$A$27,$C29)</f>
        <v>#ERROR!</v>
      </c>
      <c r="E29" s="109"/>
      <c r="F29" s="109"/>
      <c r="G29" s="109"/>
      <c r="H29" s="110"/>
      <c r="I29" s="7"/>
      <c r="J29" s="7"/>
      <c r="K29" s="7"/>
      <c r="L29" s="7"/>
      <c r="M29" s="7"/>
    </row>
    <row r="30">
      <c r="A30" s="15">
        <f>B30</f>
        <v>42856</v>
      </c>
      <c r="B30" s="118">
        <f>EDATE(B26,1)</f>
        <v>42856</v>
      </c>
      <c r="C30" s="101" t="str">
        <f t="shared" ref="C30:C41" si="6">C26</f>
        <v>Retargeting</v>
      </c>
      <c r="D30" s="104" t="str">
        <f>rtbmV2(Documentation!$B$7,D$25:H$25,,$A$30:$A$31,$C30)</f>
        <v>#ERROR!</v>
      </c>
      <c r="E30" s="109"/>
      <c r="F30" s="109"/>
      <c r="G30" s="109"/>
      <c r="H30" s="110"/>
      <c r="I30" s="7"/>
      <c r="J30" s="7"/>
      <c r="K30" s="7"/>
      <c r="L30" s="7"/>
      <c r="M30" s="7"/>
    </row>
    <row r="31">
      <c r="A31" s="112">
        <f>EDATE(B30,1)-1</f>
        <v>42886</v>
      </c>
      <c r="B31" s="41"/>
      <c r="C31" s="101" t="str">
        <f t="shared" si="6"/>
        <v>Certified</v>
      </c>
      <c r="D31" s="104" t="str">
        <f>rtbmV2(Documentation!$B$7,D$25:H$25,,$A$30:$A$31,$C31)</f>
        <v>#ERROR!</v>
      </c>
      <c r="E31" s="109"/>
      <c r="F31" s="109"/>
      <c r="G31" s="109"/>
      <c r="H31" s="110"/>
      <c r="I31" s="7"/>
      <c r="J31" s="7"/>
      <c r="K31" s="7"/>
      <c r="L31" s="7"/>
      <c r="M31" s="7"/>
    </row>
    <row r="32">
      <c r="A32" s="122"/>
      <c r="B32" s="41"/>
      <c r="C32" s="101" t="str">
        <f t="shared" si="6"/>
        <v>Brand</v>
      </c>
      <c r="D32" s="104" t="str">
        <f>rtbmV2(Documentation!$B$7,D$25:H$25,,$A$30:$A$31,$C32)</f>
        <v>#ERROR!</v>
      </c>
      <c r="E32" s="109"/>
      <c r="F32" s="109"/>
      <c r="G32" s="109"/>
      <c r="H32" s="110"/>
      <c r="I32" s="7"/>
      <c r="J32" s="7"/>
      <c r="K32" s="7"/>
      <c r="L32" s="7"/>
      <c r="M32" s="7"/>
    </row>
    <row r="33">
      <c r="A33" s="122"/>
      <c r="B33" s="41"/>
      <c r="C33" s="101" t="str">
        <f t="shared" si="6"/>
        <v>Non Brand</v>
      </c>
      <c r="D33" s="104" t="str">
        <f>rtbmV2(Documentation!$B$7,D$25:H$25,,$A$30:$A$31,$C33)</f>
        <v>#ERROR!</v>
      </c>
      <c r="E33" s="109"/>
      <c r="F33" s="109"/>
      <c r="G33" s="109"/>
      <c r="H33" s="110"/>
      <c r="I33" s="7"/>
      <c r="J33" s="7"/>
      <c r="K33" s="7"/>
      <c r="L33" s="7"/>
      <c r="M33" s="7"/>
    </row>
    <row r="34">
      <c r="A34" s="15">
        <f>B34</f>
        <v>42887</v>
      </c>
      <c r="B34" s="118">
        <f>EDATE(B30,1)</f>
        <v>42887</v>
      </c>
      <c r="C34" s="101" t="str">
        <f t="shared" si="6"/>
        <v>Retargeting</v>
      </c>
      <c r="D34" s="104" t="str">
        <f>rtbmV2(Documentation!$B$7,D$25:H$25,,$A$34:$A$35,$C34)</f>
        <v>#ERROR!</v>
      </c>
      <c r="E34" s="109"/>
      <c r="F34" s="109"/>
      <c r="G34" s="109"/>
      <c r="H34" s="110"/>
      <c r="I34" s="7"/>
      <c r="J34" s="7"/>
      <c r="K34" s="7"/>
      <c r="L34" s="7"/>
      <c r="M34" s="7"/>
    </row>
    <row r="35">
      <c r="A35" s="112">
        <f>EDATE(B34,1)-1</f>
        <v>42916</v>
      </c>
      <c r="B35" s="41"/>
      <c r="C35" s="101" t="str">
        <f t="shared" si="6"/>
        <v>Certified</v>
      </c>
      <c r="D35" s="104" t="str">
        <f>rtbmV2(Documentation!$B$7,D$25:H$25,,$A$34:$A$35,$C35)</f>
        <v>#ERROR!</v>
      </c>
      <c r="E35" s="109"/>
      <c r="F35" s="109"/>
      <c r="G35" s="109"/>
      <c r="H35" s="110"/>
      <c r="I35" s="7"/>
      <c r="J35" s="7"/>
      <c r="K35" s="7"/>
      <c r="L35" s="7"/>
      <c r="M35" s="7"/>
    </row>
    <row r="36">
      <c r="A36" s="122"/>
      <c r="B36" s="41"/>
      <c r="C36" s="101" t="str">
        <f t="shared" si="6"/>
        <v>Brand</v>
      </c>
      <c r="D36" s="104" t="str">
        <f>rtbmV2(Documentation!$B$7,D$25:H$25,,$A$34:$A$35,$C36)</f>
        <v>#ERROR!</v>
      </c>
      <c r="E36" s="109"/>
      <c r="F36" s="109"/>
      <c r="G36" s="109"/>
      <c r="H36" s="110"/>
      <c r="I36" s="7"/>
      <c r="J36" s="7"/>
      <c r="K36" s="7"/>
      <c r="L36" s="7"/>
      <c r="M36" s="7"/>
    </row>
    <row r="37">
      <c r="A37" s="122"/>
      <c r="B37" s="41"/>
      <c r="C37" s="101" t="str">
        <f t="shared" si="6"/>
        <v>Non Brand</v>
      </c>
      <c r="D37" s="104" t="str">
        <f>rtbmV2(Documentation!$B$7,D$25:H$25,,$A$34:$A$35,$C37)</f>
        <v>#ERROR!</v>
      </c>
      <c r="E37" s="109"/>
      <c r="F37" s="109"/>
      <c r="G37" s="109"/>
      <c r="H37" s="110"/>
      <c r="I37" s="7"/>
      <c r="J37" s="7"/>
      <c r="K37" s="7"/>
      <c r="L37" s="7"/>
      <c r="M37" s="7"/>
    </row>
    <row r="38">
      <c r="A38" s="127"/>
      <c r="B38" s="128" t="s">
        <v>101</v>
      </c>
      <c r="C38" s="129" t="str">
        <f t="shared" si="6"/>
        <v>Retargeting</v>
      </c>
      <c r="D38" s="83">
        <f t="shared" ref="D38:H38" si="7">IFERROR((OFFSET(D38,-4,0,1)-OFFSET(D38,-8,0,1))/OFFSET(D38,-8,0,1),0)</f>
        <v>0</v>
      </c>
      <c r="E38" s="83">
        <f t="shared" si="7"/>
        <v>0</v>
      </c>
      <c r="F38" s="83">
        <f t="shared" si="7"/>
        <v>0</v>
      </c>
      <c r="G38" s="83">
        <f t="shared" si="7"/>
        <v>0</v>
      </c>
      <c r="H38" s="85">
        <f t="shared" si="7"/>
        <v>0</v>
      </c>
      <c r="I38" s="7"/>
      <c r="J38" s="7"/>
      <c r="K38" s="7"/>
      <c r="L38" s="7"/>
      <c r="M38" s="7"/>
    </row>
    <row r="39">
      <c r="A39" s="127"/>
      <c r="B39" s="41"/>
      <c r="C39" s="129" t="str">
        <f t="shared" si="6"/>
        <v>Certified</v>
      </c>
      <c r="D39" s="83">
        <f t="shared" ref="D39:H39" si="8">IFERROR((OFFSET(D39,-4,0,1)-OFFSET(D39,-8,0,1))/OFFSET(D39,-8,0,1),0)</f>
        <v>0</v>
      </c>
      <c r="E39" s="83">
        <f t="shared" si="8"/>
        <v>0</v>
      </c>
      <c r="F39" s="83">
        <f t="shared" si="8"/>
        <v>0</v>
      </c>
      <c r="G39" s="83">
        <f t="shared" si="8"/>
        <v>0</v>
      </c>
      <c r="H39" s="85">
        <f t="shared" si="8"/>
        <v>0</v>
      </c>
      <c r="I39" s="7"/>
      <c r="J39" s="7"/>
      <c r="K39" s="7"/>
      <c r="L39" s="7"/>
      <c r="M39" s="7"/>
    </row>
    <row r="40">
      <c r="A40" s="127"/>
      <c r="B40" s="41"/>
      <c r="C40" s="129" t="str">
        <f t="shared" si="6"/>
        <v>Brand</v>
      </c>
      <c r="D40" s="83">
        <f t="shared" ref="D40:H40" si="9">IFERROR((OFFSET(D40,-4,0,1)-OFFSET(D40,-8,0,1))/OFFSET(D40,-8,0,1),0)</f>
        <v>0</v>
      </c>
      <c r="E40" s="83">
        <f t="shared" si="9"/>
        <v>0</v>
      </c>
      <c r="F40" s="83">
        <f t="shared" si="9"/>
        <v>0</v>
      </c>
      <c r="G40" s="83">
        <f t="shared" si="9"/>
        <v>0</v>
      </c>
      <c r="H40" s="85">
        <f t="shared" si="9"/>
        <v>0</v>
      </c>
      <c r="I40" s="7"/>
      <c r="J40" s="7"/>
      <c r="K40" s="7"/>
      <c r="L40" s="7"/>
      <c r="M40" s="7"/>
    </row>
    <row r="41">
      <c r="A41" s="127"/>
      <c r="B41" s="41"/>
      <c r="C41" s="130" t="str">
        <f t="shared" si="6"/>
        <v>Non Brand</v>
      </c>
      <c r="D41" s="91">
        <f t="shared" ref="D41:H41" si="10">IFERROR((OFFSET(D41,-4,0,1)-OFFSET(D41,-8,0,1))/OFFSET(D41,-8,0,1),0)</f>
        <v>0</v>
      </c>
      <c r="E41" s="91">
        <f t="shared" si="10"/>
        <v>0</v>
      </c>
      <c r="F41" s="91">
        <f t="shared" si="10"/>
        <v>0</v>
      </c>
      <c r="G41" s="91">
        <f t="shared" si="10"/>
        <v>0</v>
      </c>
      <c r="H41" s="92">
        <f t="shared" si="10"/>
        <v>0</v>
      </c>
      <c r="I41" s="7"/>
      <c r="J41" s="7"/>
      <c r="K41" s="7"/>
      <c r="L41" s="7"/>
      <c r="M41" s="7"/>
    </row>
    <row r="42">
      <c r="A42" s="131"/>
      <c r="B42" s="131"/>
      <c r="C42" s="131"/>
      <c r="D42" s="131"/>
      <c r="E42" s="131"/>
      <c r="F42" s="131"/>
      <c r="G42" s="131"/>
      <c r="H42" s="131"/>
      <c r="I42" s="7"/>
      <c r="J42" s="7"/>
      <c r="K42" s="7"/>
      <c r="L42" s="7"/>
      <c r="M42" s="7"/>
    </row>
    <row r="43">
      <c r="A43" s="131"/>
      <c r="B43" s="131"/>
      <c r="C43" s="131"/>
      <c r="D43" s="131"/>
      <c r="E43" s="131"/>
      <c r="F43" s="131"/>
      <c r="G43" s="131"/>
      <c r="H43" s="131"/>
      <c r="I43" s="7"/>
      <c r="J43" s="7"/>
      <c r="K43" s="7"/>
      <c r="L43" s="7"/>
      <c r="M43" s="7"/>
    </row>
    <row r="44">
      <c r="A44" s="7"/>
      <c r="B44" s="70"/>
      <c r="C44" s="70"/>
      <c r="D44" s="70"/>
      <c r="E44" s="70"/>
      <c r="F44" s="70"/>
      <c r="G44" s="70"/>
      <c r="H44" s="70"/>
      <c r="I44" s="7"/>
      <c r="J44" s="7"/>
      <c r="K44" s="7"/>
      <c r="L44" s="7"/>
      <c r="M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</sheetData>
  <mergeCells count="8">
    <mergeCell ref="B2:B6"/>
    <mergeCell ref="B7:B11"/>
    <mergeCell ref="B12:B16"/>
    <mergeCell ref="B17:B21"/>
    <mergeCell ref="B26:B29"/>
    <mergeCell ref="B30:B33"/>
    <mergeCell ref="B34:B37"/>
    <mergeCell ref="B38:B41"/>
  </mergeCells>
  <dataValidations>
    <dataValidation type="list" allowBlank="1" sqref="D1:F1">
      <formula1>Variables!$B$3:$B$49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A2" s="3" t="s">
        <v>1</v>
      </c>
    </row>
    <row r="4">
      <c r="A4" s="6" t="s">
        <v>6</v>
      </c>
      <c r="B4" s="3" t="s">
        <v>11</v>
      </c>
      <c r="C4" s="10"/>
      <c r="D4" s="6"/>
      <c r="E4" s="10"/>
      <c r="F4" s="10"/>
      <c r="G4" s="10"/>
    </row>
    <row r="5">
      <c r="A5" s="14"/>
      <c r="B5" s="19" t="s">
        <v>22</v>
      </c>
      <c r="C5" s="10"/>
      <c r="D5" s="6"/>
      <c r="E5" s="10"/>
      <c r="F5" s="10"/>
      <c r="G5" s="10"/>
    </row>
    <row r="6">
      <c r="A6" s="6" t="s">
        <v>25</v>
      </c>
      <c r="B6" s="3" t="s">
        <v>26</v>
      </c>
      <c r="C6" s="10"/>
      <c r="D6" s="6"/>
      <c r="E6" s="10"/>
      <c r="F6" s="10"/>
      <c r="G6" s="10"/>
    </row>
    <row r="7">
      <c r="A7" s="14"/>
      <c r="B7" s="24" t="s">
        <v>20</v>
      </c>
      <c r="F7" s="10"/>
      <c r="G7" s="10"/>
    </row>
    <row r="8">
      <c r="A8" s="26" t="s">
        <v>28</v>
      </c>
      <c r="B8" s="31" t="s">
        <v>30</v>
      </c>
      <c r="C8" s="10"/>
      <c r="D8" s="6"/>
      <c r="E8" s="10"/>
      <c r="F8" s="10"/>
      <c r="G8" s="10"/>
    </row>
    <row r="9">
      <c r="A9" s="14"/>
      <c r="B9" s="31"/>
      <c r="C9" s="10"/>
      <c r="D9" s="6"/>
      <c r="E9" s="10"/>
      <c r="F9" s="10"/>
      <c r="G9" s="10"/>
    </row>
    <row r="10">
      <c r="A10" s="14"/>
      <c r="B10" s="10"/>
      <c r="C10" s="10"/>
      <c r="D10" s="6"/>
      <c r="E10" s="10"/>
      <c r="F10" s="10"/>
      <c r="G10" s="10"/>
    </row>
    <row r="11">
      <c r="A11" s="14" t="s">
        <v>32</v>
      </c>
      <c r="B11" s="10"/>
      <c r="C11" s="26" t="s">
        <v>33</v>
      </c>
      <c r="D11" s="6"/>
      <c r="E11" s="10"/>
      <c r="F11" s="10"/>
      <c r="G11" s="10"/>
    </row>
    <row r="12">
      <c r="A12" s="31" t="s">
        <v>34</v>
      </c>
      <c r="B12" s="10"/>
      <c r="C12" s="31" t="s">
        <v>35</v>
      </c>
      <c r="D12" s="3"/>
      <c r="E12" s="10"/>
      <c r="F12" s="10"/>
      <c r="G12" s="10"/>
    </row>
    <row r="13">
      <c r="A13" s="31" t="s">
        <v>36</v>
      </c>
      <c r="B13" s="10"/>
      <c r="C13" s="31" t="s">
        <v>37</v>
      </c>
      <c r="D13" s="10"/>
      <c r="E13" s="10"/>
      <c r="F13" s="10"/>
      <c r="G13" s="10"/>
    </row>
    <row r="14">
      <c r="A14" s="31" t="s">
        <v>38</v>
      </c>
      <c r="B14" s="10"/>
      <c r="C14" s="10"/>
      <c r="D14" s="10"/>
      <c r="E14" s="10"/>
      <c r="F14" s="10"/>
      <c r="G14" s="10"/>
    </row>
    <row r="16">
      <c r="A16" s="14" t="s">
        <v>32</v>
      </c>
      <c r="B16" s="10"/>
      <c r="C16" s="10"/>
      <c r="D16" s="6" t="s">
        <v>39</v>
      </c>
    </row>
    <row r="17">
      <c r="A17" s="31" t="s">
        <v>34</v>
      </c>
      <c r="B17" s="10"/>
      <c r="C17" s="10"/>
      <c r="D17" s="3" t="s">
        <v>40</v>
      </c>
    </row>
    <row r="18">
      <c r="A18" s="31" t="s">
        <v>36</v>
      </c>
      <c r="B18" s="10"/>
      <c r="C18" s="10"/>
      <c r="D18" s="10"/>
    </row>
    <row r="19">
      <c r="A19" s="31" t="s">
        <v>38</v>
      </c>
      <c r="B19" s="10"/>
      <c r="C19" s="10"/>
      <c r="D19" s="10"/>
    </row>
    <row r="22">
      <c r="A22" s="10" t="s">
        <v>42</v>
      </c>
      <c r="B22" s="10"/>
      <c r="C22" s="10"/>
      <c r="D22" s="10"/>
      <c r="E22" s="10"/>
      <c r="F22" s="10"/>
      <c r="G22" s="10"/>
      <c r="H22" s="10"/>
      <c r="I22" s="10"/>
    </row>
    <row r="23">
      <c r="A23" s="10"/>
      <c r="B23" s="10"/>
      <c r="C23" s="10"/>
      <c r="D23" s="10"/>
      <c r="E23" s="10"/>
      <c r="F23" s="10"/>
      <c r="G23" s="10"/>
      <c r="H23" s="10"/>
      <c r="I23" s="10"/>
    </row>
    <row r="24">
      <c r="A24" s="10" t="s">
        <v>44</v>
      </c>
      <c r="B24" s="10"/>
      <c r="C24" s="10"/>
      <c r="D24" s="10"/>
      <c r="E24" s="10"/>
      <c r="F24" s="10"/>
      <c r="G24" s="10"/>
      <c r="H24" s="10"/>
      <c r="I24" s="10"/>
    </row>
    <row r="25">
      <c r="A25" s="10" t="s">
        <v>46</v>
      </c>
      <c r="B25" s="10"/>
      <c r="C25" s="10"/>
      <c r="D25" s="10"/>
      <c r="E25" s="10"/>
      <c r="F25" s="10"/>
      <c r="G25" s="10"/>
      <c r="H25" s="10"/>
      <c r="I25" s="10"/>
    </row>
    <row r="26">
      <c r="A26" s="10" t="s">
        <v>8</v>
      </c>
      <c r="B26" s="10" t="s">
        <v>47</v>
      </c>
      <c r="C26" s="10" t="s">
        <v>48</v>
      </c>
      <c r="D26" s="10" t="s">
        <v>49</v>
      </c>
      <c r="E26" s="10" t="s">
        <v>50</v>
      </c>
      <c r="F26" s="10" t="s">
        <v>45</v>
      </c>
      <c r="G26" s="10" t="s">
        <v>51</v>
      </c>
      <c r="H26" s="47" t="s">
        <v>52</v>
      </c>
      <c r="I26" s="47" t="s">
        <v>57</v>
      </c>
      <c r="J26" s="10" t="s">
        <v>59</v>
      </c>
      <c r="K26" s="10" t="s">
        <v>60</v>
      </c>
      <c r="L26" s="10" t="s">
        <v>61</v>
      </c>
      <c r="M26" s="10" t="s">
        <v>62</v>
      </c>
      <c r="N26" s="10" t="s">
        <v>9</v>
      </c>
      <c r="O26" s="10"/>
    </row>
    <row r="27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>
      <c r="A28" s="10" t="s">
        <v>63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>
      <c r="A29" s="31" t="s">
        <v>65</v>
      </c>
      <c r="B29" s="31" t="s">
        <v>13</v>
      </c>
      <c r="C29" s="10" t="s">
        <v>24</v>
      </c>
      <c r="D29" s="10" t="s">
        <v>64</v>
      </c>
      <c r="E29" s="10" t="s">
        <v>66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>
      <c r="A31" s="10" t="s">
        <v>67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>
      <c r="A32" s="31" t="s">
        <v>68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>
      <c r="A33" s="10" t="s">
        <v>71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>
      <c r="A34" s="10" t="s">
        <v>72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>
      <c r="A36" s="31" t="s">
        <v>74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>
      <c r="A38" s="10" t="s">
        <v>77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>
      <c r="A39" s="31" t="s">
        <v>78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>
      <c r="A41" s="10" t="s">
        <v>81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>
      <c r="A42" s="10" t="s">
        <v>82</v>
      </c>
      <c r="B42" s="67" t="s">
        <v>20</v>
      </c>
      <c r="C42" s="10"/>
      <c r="D42" s="10"/>
      <c r="E42" s="10"/>
      <c r="F42" s="31"/>
      <c r="G42" s="10"/>
      <c r="H42" s="10"/>
      <c r="I42" s="10"/>
      <c r="J42" s="10"/>
      <c r="K42" s="10"/>
      <c r="L42" s="10"/>
      <c r="M42" s="10"/>
      <c r="N42" s="10"/>
      <c r="O42" s="10"/>
    </row>
    <row r="43">
      <c r="A43" s="10" t="s">
        <v>46</v>
      </c>
      <c r="B43" s="10" t="s">
        <v>50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>
      <c r="A44" s="10" t="s">
        <v>85</v>
      </c>
      <c r="B44" s="31" t="s">
        <v>86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>
      <c r="A45" s="71"/>
      <c r="B45" s="71"/>
      <c r="C45" s="71"/>
      <c r="D45" s="71"/>
      <c r="E45" s="71"/>
      <c r="F45" s="71"/>
      <c r="G45" s="71"/>
      <c r="H45" s="10"/>
      <c r="I45" s="71"/>
      <c r="J45" s="10"/>
      <c r="K45" s="10"/>
      <c r="L45" s="10"/>
      <c r="M45" s="10"/>
      <c r="N45" s="10"/>
      <c r="O45" s="10"/>
    </row>
    <row r="46">
      <c r="A46" s="73" t="s">
        <v>3</v>
      </c>
      <c r="B46" s="1" t="s">
        <v>65</v>
      </c>
      <c r="C46" s="1" t="s">
        <v>13</v>
      </c>
      <c r="D46" s="2" t="s">
        <v>24</v>
      </c>
      <c r="E46" s="2" t="s">
        <v>64</v>
      </c>
      <c r="F46" s="1" t="s">
        <v>96</v>
      </c>
      <c r="G46" s="2" t="s">
        <v>18</v>
      </c>
      <c r="H46" s="2" t="s">
        <v>97</v>
      </c>
      <c r="I46" s="2" t="s">
        <v>21</v>
      </c>
      <c r="J46" s="2" t="s">
        <v>66</v>
      </c>
      <c r="K46" s="2" t="s">
        <v>98</v>
      </c>
      <c r="L46" s="2" t="s">
        <v>99</v>
      </c>
      <c r="M46" s="10"/>
      <c r="N46" s="10"/>
      <c r="O46" s="10"/>
    </row>
    <row r="47">
      <c r="A47" s="75">
        <v>43009.0</v>
      </c>
      <c r="B47" s="76" t="str">
        <f>rtbmD2($B$42, B$46, $B$43, $A47-6, $A47, $B$44)</f>
        <v>#ERROR!</v>
      </c>
      <c r="C47" s="78">
        <f t="shared" ref="C47:E47" si="1">iferror(rtbmD2($B$42, C$46, $B$43, $A47-6, $A47, $B$44), 0)</f>
        <v>0</v>
      </c>
      <c r="D47" s="78">
        <f t="shared" si="1"/>
        <v>0</v>
      </c>
      <c r="E47" s="78">
        <f t="shared" si="1"/>
        <v>0</v>
      </c>
      <c r="F47" s="80">
        <f>iferror((D47/C47),0)</f>
        <v>0</v>
      </c>
      <c r="G47" s="76">
        <f t="shared" ref="G47:G50" si="3">iferror(B47/D47,0)</f>
        <v>0</v>
      </c>
      <c r="H47" s="76">
        <f t="shared" ref="H47:H50" si="4">iferror(B47/E47,0)</f>
        <v>0</v>
      </c>
      <c r="I47" s="84">
        <f t="shared" ref="I47:I50" si="5">iferror(E47/D47,0)</f>
        <v>0</v>
      </c>
      <c r="J47" s="76">
        <f t="shared" ref="J47:J50" si="6">iferror(rtbmD2($B$42, J$46, $B$43, $A47-6, $A47, $B$44), 0)</f>
        <v>0</v>
      </c>
      <c r="K47" s="86" t="str">
        <f t="shared" ref="K47:K50" si="7">J47-B47</f>
        <v>#ERROR!</v>
      </c>
      <c r="L47" s="87">
        <f t="shared" ref="L47:L50" si="8">IFERROR(K47/B47,0)</f>
        <v>0</v>
      </c>
      <c r="M47" s="10"/>
      <c r="N47" s="10"/>
      <c r="O47" s="10"/>
    </row>
    <row r="48">
      <c r="A48" s="88">
        <f t="shared" ref="A48:A50" si="9">A47+7</f>
        <v>43016</v>
      </c>
      <c r="B48" s="76">
        <f t="shared" ref="B48:E48" si="2">iferror(rtbmD2($B$42, B$46, $B$43, $A48-6, $A48, $B$44), 0)</f>
        <v>0</v>
      </c>
      <c r="C48" s="78">
        <f t="shared" si="2"/>
        <v>0</v>
      </c>
      <c r="D48" s="78">
        <f t="shared" si="2"/>
        <v>0</v>
      </c>
      <c r="E48" s="78">
        <f t="shared" si="2"/>
        <v>0</v>
      </c>
      <c r="F48" s="80">
        <f t="shared" ref="F48:F50" si="11">iferror(D48/C48,0)</f>
        <v>0</v>
      </c>
      <c r="G48" s="76">
        <f t="shared" si="3"/>
        <v>0</v>
      </c>
      <c r="H48" s="76">
        <f t="shared" si="4"/>
        <v>0</v>
      </c>
      <c r="I48" s="84">
        <f t="shared" si="5"/>
        <v>0</v>
      </c>
      <c r="J48" s="76">
        <f t="shared" si="6"/>
        <v>0</v>
      </c>
      <c r="K48" s="86">
        <f t="shared" si="7"/>
        <v>0</v>
      </c>
      <c r="L48" s="87">
        <f t="shared" si="8"/>
        <v>0</v>
      </c>
      <c r="M48" s="10"/>
      <c r="N48" s="10"/>
      <c r="O48" s="10"/>
    </row>
    <row r="49">
      <c r="A49" s="88">
        <f t="shared" si="9"/>
        <v>43023</v>
      </c>
      <c r="B49" s="76">
        <f t="shared" ref="B49:E49" si="10">iferror(rtbmD2($B$42, B$46, $B$43, $A49-6, $A49, $B$44), 0)</f>
        <v>0</v>
      </c>
      <c r="C49" s="78">
        <f t="shared" si="10"/>
        <v>0</v>
      </c>
      <c r="D49" s="78">
        <f t="shared" si="10"/>
        <v>0</v>
      </c>
      <c r="E49" s="78">
        <f t="shared" si="10"/>
        <v>0</v>
      </c>
      <c r="F49" s="80">
        <f t="shared" si="11"/>
        <v>0</v>
      </c>
      <c r="G49" s="76">
        <f t="shared" si="3"/>
        <v>0</v>
      </c>
      <c r="H49" s="76">
        <f t="shared" si="4"/>
        <v>0</v>
      </c>
      <c r="I49" s="84">
        <f t="shared" si="5"/>
        <v>0</v>
      </c>
      <c r="J49" s="76">
        <f t="shared" si="6"/>
        <v>0</v>
      </c>
      <c r="K49" s="86">
        <f t="shared" si="7"/>
        <v>0</v>
      </c>
      <c r="L49" s="87">
        <f t="shared" si="8"/>
        <v>0</v>
      </c>
      <c r="M49" s="10"/>
      <c r="N49" s="10"/>
      <c r="O49" s="10"/>
    </row>
    <row r="50">
      <c r="A50" s="88">
        <f t="shared" si="9"/>
        <v>43030</v>
      </c>
      <c r="B50" s="76">
        <f t="shared" ref="B50:E50" si="12">iferror(rtbmD2($B$42, B$46, $B$43, $A50-6, $A50, $B$44), 0)</f>
        <v>0</v>
      </c>
      <c r="C50" s="78">
        <f t="shared" si="12"/>
        <v>0</v>
      </c>
      <c r="D50" s="78">
        <f t="shared" si="12"/>
        <v>0</v>
      </c>
      <c r="E50" s="78">
        <f t="shared" si="12"/>
        <v>0</v>
      </c>
      <c r="F50" s="80">
        <f t="shared" si="11"/>
        <v>0</v>
      </c>
      <c r="G50" s="76">
        <f t="shared" si="3"/>
        <v>0</v>
      </c>
      <c r="H50" s="76">
        <f t="shared" si="4"/>
        <v>0</v>
      </c>
      <c r="I50" s="84">
        <f t="shared" si="5"/>
        <v>0</v>
      </c>
      <c r="J50" s="76">
        <f t="shared" si="6"/>
        <v>0</v>
      </c>
      <c r="K50" s="86">
        <f t="shared" si="7"/>
        <v>0</v>
      </c>
      <c r="L50" s="87">
        <f t="shared" si="8"/>
        <v>0</v>
      </c>
      <c r="M50" s="10"/>
      <c r="N50" s="10"/>
      <c r="O50" s="10"/>
    </row>
    <row r="5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>
      <c r="A52" s="10" t="s">
        <v>113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>
      <c r="A53" s="10" t="s">
        <v>115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>
      <c r="A54" s="10" t="s">
        <v>117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>
      <c r="A55" s="71"/>
      <c r="B55" s="97"/>
      <c r="C55" s="97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10"/>
    </row>
    <row r="56">
      <c r="A56" s="103" t="s">
        <v>126</v>
      </c>
      <c r="B56" s="105">
        <v>43009.0</v>
      </c>
      <c r="C56" s="106"/>
      <c r="D56" s="99"/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10"/>
    </row>
    <row r="57">
      <c r="A57" s="108"/>
      <c r="B57" s="111">
        <f>edate(B56,1)-1</f>
        <v>43039</v>
      </c>
      <c r="C57" s="106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0"/>
    </row>
    <row r="58">
      <c r="A58" s="107"/>
      <c r="B58" s="114" t="s">
        <v>65</v>
      </c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</row>
    <row r="59">
      <c r="A59" s="115" t="s">
        <v>130</v>
      </c>
      <c r="B59" s="116" t="s">
        <v>7</v>
      </c>
      <c r="C59" s="117" t="s">
        <v>45</v>
      </c>
      <c r="D59" s="117" t="s">
        <v>131</v>
      </c>
      <c r="E59" s="117" t="s">
        <v>51</v>
      </c>
      <c r="F59" s="117" t="s">
        <v>8</v>
      </c>
      <c r="G59" s="117" t="s">
        <v>48</v>
      </c>
      <c r="H59" s="117" t="s">
        <v>49</v>
      </c>
      <c r="I59" s="117" t="s">
        <v>47</v>
      </c>
      <c r="J59" s="117" t="s">
        <v>57</v>
      </c>
      <c r="K59" s="117" t="s">
        <v>59</v>
      </c>
      <c r="L59" s="117" t="s">
        <v>60</v>
      </c>
      <c r="M59" s="117" t="s">
        <v>61</v>
      </c>
      <c r="N59" s="117" t="s">
        <v>62</v>
      </c>
      <c r="O59" s="117" t="s">
        <v>9</v>
      </c>
      <c r="P59" s="119" t="s">
        <v>82</v>
      </c>
    </row>
    <row r="60">
      <c r="A60" s="120" t="s">
        <v>132</v>
      </c>
      <c r="B60" s="121" t="str">
        <f t="shared" ref="B60:B62" si="15">rtbmD2($P60,$B$58,B$59,$B$56,$B$57)</f>
        <v>#ERROR!</v>
      </c>
      <c r="C60" s="121">
        <f t="shared" ref="C60:J60" si="13">iferror(rtbmD2($P60,$B$58,C$59,$B$56,$B$57),0)</f>
        <v>0</v>
      </c>
      <c r="D60" s="121">
        <f t="shared" si="13"/>
        <v>0</v>
      </c>
      <c r="E60" s="121">
        <f t="shared" si="13"/>
        <v>0</v>
      </c>
      <c r="F60" s="121">
        <f t="shared" si="13"/>
        <v>0</v>
      </c>
      <c r="G60" s="121">
        <f t="shared" si="13"/>
        <v>0</v>
      </c>
      <c r="H60" s="121">
        <f t="shared" si="13"/>
        <v>0</v>
      </c>
      <c r="I60" s="121">
        <f t="shared" si="13"/>
        <v>0</v>
      </c>
      <c r="J60" s="121">
        <f t="shared" si="13"/>
        <v>0</v>
      </c>
      <c r="K60" s="123">
        <f t="shared" ref="K60:N60" si="14">iferror(rtbmD2($P60,$B$58,,$B$56,$B$57,,K$59),0)</f>
        <v>0</v>
      </c>
      <c r="L60" s="123">
        <f t="shared" si="14"/>
        <v>0</v>
      </c>
      <c r="M60" s="123">
        <f t="shared" si="14"/>
        <v>0</v>
      </c>
      <c r="N60" s="123">
        <f t="shared" si="14"/>
        <v>0</v>
      </c>
      <c r="O60" s="124">
        <f t="shared" ref="O60:O62" si="18">iferror(sum(K60:N60),0)</f>
        <v>0</v>
      </c>
      <c r="P60" s="125" t="s">
        <v>20</v>
      </c>
    </row>
    <row r="61">
      <c r="A61" s="126" t="s">
        <v>133</v>
      </c>
      <c r="B61" s="121" t="str">
        <f t="shared" si="15"/>
        <v>#ERROR!</v>
      </c>
      <c r="C61" s="121">
        <f t="shared" ref="C61:J61" si="16">iferror(rtbmD2($P61,$B$58,C$59,$B$56,$B$57),0)</f>
        <v>0</v>
      </c>
      <c r="D61" s="121">
        <f t="shared" si="16"/>
        <v>0</v>
      </c>
      <c r="E61" s="121">
        <f t="shared" si="16"/>
        <v>0</v>
      </c>
      <c r="F61" s="121">
        <f t="shared" si="16"/>
        <v>0</v>
      </c>
      <c r="G61" s="121">
        <f t="shared" si="16"/>
        <v>0</v>
      </c>
      <c r="H61" s="121">
        <f t="shared" si="16"/>
        <v>0</v>
      </c>
      <c r="I61" s="121">
        <f t="shared" si="16"/>
        <v>0</v>
      </c>
      <c r="J61" s="121">
        <f t="shared" si="16"/>
        <v>0</v>
      </c>
      <c r="K61" s="123">
        <f t="shared" ref="K61:N61" si="17">iferror(rtbmD2($P61,$B$58,,$B$56,$B$57,,K$59),0)</f>
        <v>0</v>
      </c>
      <c r="L61" s="123">
        <f t="shared" si="17"/>
        <v>0</v>
      </c>
      <c r="M61" s="123">
        <f t="shared" si="17"/>
        <v>0</v>
      </c>
      <c r="N61" s="123">
        <f t="shared" si="17"/>
        <v>0</v>
      </c>
      <c r="O61" s="124">
        <f t="shared" si="18"/>
        <v>0</v>
      </c>
      <c r="P61" s="125" t="s">
        <v>134</v>
      </c>
    </row>
    <row r="62">
      <c r="A62" s="126" t="s">
        <v>135</v>
      </c>
      <c r="B62" s="121" t="str">
        <f t="shared" si="15"/>
        <v>#ERROR!</v>
      </c>
      <c r="C62" s="121">
        <f t="shared" ref="C62:J62" si="19">iferror(rtbmD2($P62,$B$58,C$59,$B$56,$B$57),0)</f>
        <v>0</v>
      </c>
      <c r="D62" s="121">
        <f t="shared" si="19"/>
        <v>0</v>
      </c>
      <c r="E62" s="121">
        <f t="shared" si="19"/>
        <v>0</v>
      </c>
      <c r="F62" s="121">
        <f t="shared" si="19"/>
        <v>0</v>
      </c>
      <c r="G62" s="121">
        <f t="shared" si="19"/>
        <v>0</v>
      </c>
      <c r="H62" s="121">
        <f t="shared" si="19"/>
        <v>0</v>
      </c>
      <c r="I62" s="121">
        <f t="shared" si="19"/>
        <v>0</v>
      </c>
      <c r="J62" s="121">
        <f t="shared" si="19"/>
        <v>0</v>
      </c>
      <c r="K62" s="123">
        <f t="shared" ref="K62:N62" si="20">iferror(rtbmD2($P62,$B$58,,$B$56,$B$57,,K$59),0)</f>
        <v>0</v>
      </c>
      <c r="L62" s="123">
        <f t="shared" si="20"/>
        <v>0</v>
      </c>
      <c r="M62" s="123">
        <f t="shared" si="20"/>
        <v>0</v>
      </c>
      <c r="N62" s="123">
        <f t="shared" si="20"/>
        <v>0</v>
      </c>
      <c r="O62" s="124">
        <f t="shared" si="18"/>
        <v>0</v>
      </c>
      <c r="P62" s="125" t="s">
        <v>136</v>
      </c>
    </row>
    <row r="68">
      <c r="A68" s="3" t="s">
        <v>137</v>
      </c>
    </row>
    <row r="69">
      <c r="A69" s="132" t="s">
        <v>138</v>
      </c>
    </row>
    <row r="70">
      <c r="A70" s="3" t="s">
        <v>139</v>
      </c>
    </row>
    <row r="71">
      <c r="A71" s="3" t="s">
        <v>140</v>
      </c>
    </row>
    <row r="73">
      <c r="A73" s="10" t="s">
        <v>141</v>
      </c>
      <c r="B73" s="133">
        <f t="shared" ref="B73:B74" si="21">B56</f>
        <v>43009</v>
      </c>
    </row>
    <row r="74">
      <c r="A74" s="10" t="s">
        <v>142</v>
      </c>
      <c r="B74" s="133">
        <f t="shared" si="21"/>
        <v>43039</v>
      </c>
    </row>
    <row r="75">
      <c r="A75" s="134"/>
      <c r="B75" s="10"/>
    </row>
    <row r="76">
      <c r="A76" s="10"/>
      <c r="B76" s="3" t="s">
        <v>143</v>
      </c>
      <c r="C76" s="3" t="s">
        <v>144</v>
      </c>
      <c r="D76" s="10" t="s">
        <v>145</v>
      </c>
      <c r="E76" s="31" t="s">
        <v>146</v>
      </c>
      <c r="F76" s="10" t="s">
        <v>147</v>
      </c>
      <c r="G76" s="10" t="s">
        <v>148</v>
      </c>
      <c r="H76" s="10" t="s">
        <v>149</v>
      </c>
      <c r="I76" s="3" t="s">
        <v>13</v>
      </c>
      <c r="J76" s="3" t="s">
        <v>150</v>
      </c>
      <c r="K76" s="3" t="s">
        <v>64</v>
      </c>
      <c r="L76" s="3" t="s">
        <v>151</v>
      </c>
    </row>
    <row r="77">
      <c r="A77" s="135" t="str">
        <f>rtbmProducts(B42,B73,B74,D76:L76,"-reach")</f>
        <v>#ERROR!</v>
      </c>
      <c r="B77" s="136"/>
    </row>
  </sheetData>
  <mergeCells count="3">
    <mergeCell ref="B7:E7"/>
    <mergeCell ref="B56:C56"/>
    <mergeCell ref="B57:C57"/>
  </mergeCells>
  <hyperlinks>
    <hyperlink r:id="rId1" ref="B5"/>
    <hyperlink r:id="rId2" ref="B7"/>
    <hyperlink r:id="rId3" ref="H26"/>
    <hyperlink r:id="rId4" ref="B42"/>
    <hyperlink r:id="rId5" ref="P60"/>
    <hyperlink r:id="rId6" ref="P61"/>
    <hyperlink r:id="rId7" ref="P62"/>
  </hyperlinks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13"/>
    <col customWidth="1" min="2" max="2" width="48.0"/>
  </cols>
  <sheetData>
    <row r="1">
      <c r="A1" s="4" t="s">
        <v>2</v>
      </c>
      <c r="B1" s="8"/>
    </row>
    <row r="2">
      <c r="A2" s="12" t="s">
        <v>12</v>
      </c>
      <c r="B2" s="16" t="s">
        <v>20</v>
      </c>
    </row>
    <row r="3">
      <c r="A3" s="20" t="s">
        <v>23</v>
      </c>
      <c r="B3" s="23" t="s">
        <v>27</v>
      </c>
    </row>
    <row r="4">
      <c r="A4" s="25"/>
      <c r="B4" s="23" t="s">
        <v>29</v>
      </c>
      <c r="C4" s="28"/>
      <c r="D4" s="28"/>
      <c r="E4" s="28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</row>
    <row r="5">
      <c r="A5" s="25"/>
      <c r="B5" s="33" t="s">
        <v>31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</row>
    <row r="6">
      <c r="A6" s="25"/>
      <c r="B6" s="33" t="s">
        <v>41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</row>
    <row r="7">
      <c r="A7" s="25"/>
      <c r="B7" s="33" t="s">
        <v>43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</row>
    <row r="8">
      <c r="A8" s="25"/>
      <c r="B8" s="23" t="s">
        <v>45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</row>
    <row r="9">
      <c r="A9" s="25"/>
      <c r="B9" s="23" t="s">
        <v>53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</row>
    <row r="10">
      <c r="A10" s="25"/>
      <c r="B10" s="33" t="s">
        <v>54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</row>
    <row r="11">
      <c r="A11" s="25"/>
      <c r="B11" s="39" t="s">
        <v>55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</row>
    <row r="12">
      <c r="A12" s="25"/>
      <c r="B12" s="23" t="s">
        <v>8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</row>
    <row r="13">
      <c r="A13" s="25"/>
      <c r="B13" s="23" t="s">
        <v>56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</row>
    <row r="14">
      <c r="A14" s="25"/>
      <c r="B14" s="23" t="s">
        <v>58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</row>
    <row r="15">
      <c r="A15" s="25"/>
      <c r="B15" s="23" t="s">
        <v>7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</row>
    <row r="16">
      <c r="A16" s="25"/>
      <c r="B16" s="23" t="s">
        <v>57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</row>
    <row r="17">
      <c r="A17" s="25"/>
      <c r="B17" s="23" t="s">
        <v>69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</row>
    <row r="18">
      <c r="A18" s="25"/>
      <c r="B18" s="23" t="s">
        <v>73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</row>
    <row r="19">
      <c r="A19" s="25"/>
      <c r="B19" s="23" t="s">
        <v>75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</row>
    <row r="20">
      <c r="A20" s="25"/>
      <c r="B20" s="23" t="s">
        <v>76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</row>
    <row r="21">
      <c r="A21" s="25"/>
      <c r="B21" s="23" t="s">
        <v>80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</row>
    <row r="22">
      <c r="A22" s="25"/>
      <c r="B22" s="23" t="s">
        <v>48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</row>
    <row r="23">
      <c r="A23" s="25"/>
      <c r="B23" s="23" t="s">
        <v>87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</row>
    <row r="24">
      <c r="A24" s="25"/>
      <c r="B24" s="23" t="s">
        <v>90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</row>
    <row r="25">
      <c r="A25" s="25"/>
      <c r="B25" s="33" t="s">
        <v>91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</row>
    <row r="26">
      <c r="A26" s="25"/>
      <c r="B26" s="23" t="s">
        <v>92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</row>
    <row r="27">
      <c r="A27" s="25"/>
      <c r="B27" s="23" t="s">
        <v>95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</row>
    <row r="28">
      <c r="A28" s="25"/>
      <c r="B28" s="33" t="s">
        <v>100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</row>
    <row r="29">
      <c r="A29" s="25"/>
      <c r="B29" s="33" t="s">
        <v>102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</row>
    <row r="30">
      <c r="A30" s="25"/>
      <c r="B30" s="23" t="s">
        <v>49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</row>
    <row r="31">
      <c r="A31" s="25"/>
      <c r="B31" s="33" t="s">
        <v>103</v>
      </c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</row>
    <row r="32">
      <c r="A32" s="25"/>
      <c r="B32" s="33" t="s">
        <v>104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</row>
    <row r="33">
      <c r="A33" s="25"/>
      <c r="B33" s="23" t="s">
        <v>105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</row>
    <row r="34">
      <c r="A34" s="25"/>
      <c r="B34" s="33" t="s">
        <v>106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</row>
    <row r="35">
      <c r="A35" s="25"/>
      <c r="B35" s="23" t="s">
        <v>107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</row>
    <row r="36">
      <c r="A36" s="25"/>
      <c r="B36" s="33" t="s">
        <v>108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</row>
    <row r="37">
      <c r="A37" s="25"/>
      <c r="B37" s="23" t="s">
        <v>109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</row>
    <row r="38">
      <c r="A38" s="25"/>
      <c r="B38" s="33" t="s">
        <v>110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</row>
    <row r="39">
      <c r="A39" s="25"/>
      <c r="B39" s="33" t="s">
        <v>111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>
      <c r="A40" s="25"/>
      <c r="B40" s="23" t="s">
        <v>47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</row>
    <row r="41">
      <c r="A41" s="25"/>
      <c r="B41" s="23" t="s">
        <v>112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</row>
    <row r="42">
      <c r="A42" s="25"/>
      <c r="B42" s="23" t="s">
        <v>114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</row>
    <row r="43">
      <c r="A43" s="25"/>
      <c r="B43" s="23" t="s">
        <v>116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>
      <c r="A44" s="25"/>
      <c r="B44" s="23" t="s">
        <v>119</v>
      </c>
    </row>
    <row r="45">
      <c r="A45" s="25"/>
      <c r="B45" s="33" t="s">
        <v>120</v>
      </c>
    </row>
    <row r="46">
      <c r="A46" s="25"/>
      <c r="B46" s="23" t="s">
        <v>121</v>
      </c>
    </row>
    <row r="47">
      <c r="A47" s="25"/>
      <c r="B47" s="33" t="s">
        <v>122</v>
      </c>
    </row>
    <row r="48">
      <c r="A48" s="25"/>
      <c r="B48" s="33" t="s">
        <v>123</v>
      </c>
    </row>
    <row r="49">
      <c r="A49" s="25"/>
      <c r="B49" s="23" t="s">
        <v>124</v>
      </c>
    </row>
    <row r="50">
      <c r="A50" s="20" t="s">
        <v>125</v>
      </c>
      <c r="B50" s="102" t="s">
        <v>65</v>
      </c>
    </row>
    <row r="51">
      <c r="A51" s="25"/>
      <c r="B51" s="107" t="s">
        <v>13</v>
      </c>
    </row>
    <row r="52">
      <c r="A52" s="25"/>
      <c r="B52" s="107" t="s">
        <v>24</v>
      </c>
    </row>
    <row r="53">
      <c r="A53" s="25"/>
      <c r="B53" s="107" t="s">
        <v>64</v>
      </c>
    </row>
    <row r="54">
      <c r="A54" s="25"/>
      <c r="B54" s="107" t="s">
        <v>66</v>
      </c>
    </row>
  </sheetData>
  <mergeCells count="3">
    <mergeCell ref="A1:B1"/>
    <mergeCell ref="A3:A49"/>
    <mergeCell ref="A50:A54"/>
  </mergeCells>
  <hyperlinks>
    <hyperlink r:id="rId1" ref="B2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0"/>
    <col customWidth="1" min="2" max="8" width="13.63"/>
    <col customWidth="1" min="10" max="10" width="3.13"/>
  </cols>
  <sheetData>
    <row r="1">
      <c r="A1" s="5" t="s">
        <v>3</v>
      </c>
      <c r="B1" s="9" t="s">
        <v>10</v>
      </c>
      <c r="C1" s="9" t="s">
        <v>13</v>
      </c>
      <c r="D1" s="9" t="s">
        <v>14</v>
      </c>
      <c r="E1" s="9" t="s">
        <v>15</v>
      </c>
      <c r="F1" s="9" t="s">
        <v>16</v>
      </c>
      <c r="G1" s="9" t="s">
        <v>17</v>
      </c>
      <c r="H1" s="9" t="s">
        <v>18</v>
      </c>
      <c r="I1" s="13" t="s">
        <v>19</v>
      </c>
      <c r="K1" s="17" t="s">
        <v>21</v>
      </c>
    </row>
    <row r="2">
      <c r="A2" s="22">
        <f>A3-7</f>
        <v>42120</v>
      </c>
      <c r="B2" s="27" t="str">
        <f t="shared" ref="B2:B5" si="1">SUMIFS('Campaign level'!$D$2:$D$925,'Campaign level'!$B$2:$B$925,$A2)</f>
        <v>#N/A</v>
      </c>
      <c r="C2" s="27" t="str">
        <f t="shared" ref="C2:C5" si="2">SUMIFS('Campaign level'!$F$2:$F$925,'Campaign level'!$B$2:$B$925,$A2)</f>
        <v>#N/A</v>
      </c>
      <c r="D2" s="27" t="str">
        <f t="shared" ref="D2:D5" si="3">SUMIFS('Campaign level'!$H$2:$H$925,'Campaign level'!$B$2:$B$925,$A2)</f>
        <v>#N/A</v>
      </c>
      <c r="E2" s="27" t="str">
        <f t="shared" ref="E2:E3" si="4">SUMIFS(#REF!,'Campaign level'!$B$2:$B$925,$A2)</f>
        <v>#N/A</v>
      </c>
      <c r="F2" s="30"/>
      <c r="G2" s="30" t="str">
        <f t="shared" ref="G2:G6" si="5">D2/C2</f>
        <v>#N/A</v>
      </c>
      <c r="H2" s="32" t="str">
        <f t="shared" ref="H2:H6" si="6">B2/D2</f>
        <v>#N/A</v>
      </c>
      <c r="I2" s="34" t="str">
        <f t="shared" ref="I2:I4" si="7">B2/E2</f>
        <v>#N/A</v>
      </c>
      <c r="K2" s="36" t="str">
        <f t="shared" ref="K2:K6" si="8">E2/D2</f>
        <v>#N/A</v>
      </c>
    </row>
    <row r="3">
      <c r="A3" s="22">
        <v>42127.0</v>
      </c>
      <c r="B3" s="27" t="str">
        <f t="shared" si="1"/>
        <v>#N/A</v>
      </c>
      <c r="C3" s="27" t="str">
        <f t="shared" si="2"/>
        <v>#N/A</v>
      </c>
      <c r="D3" s="27" t="str">
        <f t="shared" si="3"/>
        <v>#N/A</v>
      </c>
      <c r="E3" s="27" t="str">
        <f t="shared" si="4"/>
        <v>#N/A</v>
      </c>
      <c r="F3" s="30"/>
      <c r="G3" s="30" t="str">
        <f t="shared" si="5"/>
        <v>#N/A</v>
      </c>
      <c r="H3" s="32" t="str">
        <f t="shared" si="6"/>
        <v>#N/A</v>
      </c>
      <c r="I3" s="34" t="str">
        <f t="shared" si="7"/>
        <v>#N/A</v>
      </c>
      <c r="K3" s="36" t="str">
        <f t="shared" si="8"/>
        <v>#N/A</v>
      </c>
    </row>
    <row r="4">
      <c r="A4" s="40">
        <f t="shared" ref="A4:A5" si="9">A3+7</f>
        <v>42134</v>
      </c>
      <c r="B4" s="46" t="str">
        <f t="shared" si="1"/>
        <v>#N/A</v>
      </c>
      <c r="C4" s="46" t="str">
        <f t="shared" si="2"/>
        <v>#N/A</v>
      </c>
      <c r="D4" s="46" t="str">
        <f t="shared" si="3"/>
        <v>#N/A</v>
      </c>
      <c r="E4" s="48">
        <v>5.0</v>
      </c>
      <c r="F4" s="50"/>
      <c r="G4" s="50" t="str">
        <f t="shared" si="5"/>
        <v>#N/A</v>
      </c>
      <c r="H4" s="52" t="str">
        <f t="shared" si="6"/>
        <v>#N/A</v>
      </c>
      <c r="I4" s="53" t="str">
        <f t="shared" si="7"/>
        <v>#N/A</v>
      </c>
      <c r="K4" s="54" t="str">
        <f t="shared" si="8"/>
        <v>#N/A</v>
      </c>
    </row>
    <row r="5">
      <c r="A5" s="40">
        <f t="shared" si="9"/>
        <v>42141</v>
      </c>
      <c r="B5" s="46" t="str">
        <f t="shared" si="1"/>
        <v>#N/A</v>
      </c>
      <c r="C5" s="46" t="str">
        <f t="shared" si="2"/>
        <v>#N/A</v>
      </c>
      <c r="D5" s="46" t="str">
        <f t="shared" si="3"/>
        <v>#N/A</v>
      </c>
      <c r="E5" s="48">
        <v>5.0</v>
      </c>
      <c r="F5" s="48">
        <v>7.0</v>
      </c>
      <c r="G5" s="50" t="str">
        <f t="shared" si="5"/>
        <v>#N/A</v>
      </c>
      <c r="H5" s="52" t="str">
        <f t="shared" si="6"/>
        <v>#N/A</v>
      </c>
      <c r="I5" s="53" t="str">
        <f t="shared" ref="I5:I6" si="11">B5/F5</f>
        <v>#N/A</v>
      </c>
      <c r="K5" s="54" t="str">
        <f t="shared" si="8"/>
        <v>#N/A</v>
      </c>
    </row>
    <row r="6">
      <c r="A6" s="57" t="s">
        <v>70</v>
      </c>
      <c r="B6" s="59" t="str">
        <f t="shared" ref="B6:E6" si="10">sum(B2:B5)</f>
        <v>#N/A</v>
      </c>
      <c r="C6" s="59" t="str">
        <f t="shared" si="10"/>
        <v>#N/A</v>
      </c>
      <c r="D6" s="59" t="str">
        <f t="shared" si="10"/>
        <v>#N/A</v>
      </c>
      <c r="E6" s="59" t="str">
        <f t="shared" si="10"/>
        <v>#N/A</v>
      </c>
      <c r="F6" s="60" t="str">
        <f>sum(E2:E4)+F5</f>
        <v>#N/A</v>
      </c>
      <c r="G6" s="61" t="str">
        <f t="shared" si="5"/>
        <v>#N/A</v>
      </c>
      <c r="H6" s="62" t="str">
        <f t="shared" si="6"/>
        <v>#N/A</v>
      </c>
      <c r="I6" s="63" t="str">
        <f t="shared" si="11"/>
        <v>#N/A</v>
      </c>
      <c r="K6" s="64" t="str">
        <f t="shared" si="8"/>
        <v>#N/A</v>
      </c>
    </row>
    <row r="7">
      <c r="A7" s="3" t="s">
        <v>79</v>
      </c>
      <c r="B7" s="65" t="str">
        <f t="shared" ref="B7:E7" si="12">B4/B3-1</f>
        <v>#N/A</v>
      </c>
      <c r="C7" s="65" t="str">
        <f t="shared" si="12"/>
        <v>#N/A</v>
      </c>
      <c r="D7" s="65" t="str">
        <f t="shared" si="12"/>
        <v>#N/A</v>
      </c>
      <c r="E7" s="65" t="str">
        <f t="shared" si="12"/>
        <v>#N/A</v>
      </c>
      <c r="F7" s="65"/>
      <c r="G7" s="65" t="str">
        <f t="shared" ref="G7:I7" si="13">G4/G3-1</f>
        <v>#N/A</v>
      </c>
      <c r="H7" s="65" t="str">
        <f t="shared" si="13"/>
        <v>#N/A</v>
      </c>
      <c r="I7" s="65" t="str">
        <f t="shared" si="13"/>
        <v>#N/A</v>
      </c>
    </row>
    <row r="8">
      <c r="A8" s="3" t="s">
        <v>83</v>
      </c>
    </row>
    <row r="9">
      <c r="A9" s="3" t="s">
        <v>84</v>
      </c>
    </row>
    <row r="10">
      <c r="A10" s="3"/>
      <c r="B10" s="69"/>
      <c r="C10" s="3"/>
    </row>
    <row r="11">
      <c r="A11" s="3" t="s">
        <v>88</v>
      </c>
      <c r="B11" s="69">
        <v>2000.0</v>
      </c>
      <c r="C11" s="3" t="s">
        <v>89</v>
      </c>
    </row>
    <row r="12">
      <c r="A12" s="3"/>
      <c r="B12" s="72">
        <f>B11/4.5</f>
        <v>444.4444444</v>
      </c>
      <c r="C12" s="3" t="s">
        <v>93</v>
      </c>
    </row>
    <row r="13">
      <c r="A13" s="3" t="s">
        <v>94</v>
      </c>
      <c r="B13" s="74"/>
    </row>
  </sheetData>
  <drawing r:id="rId1"/>
</worksheet>
</file>