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4"/>
    <sheet state="visible" name="Documentation" sheetId="2" r:id="rId5"/>
    <sheet state="visible" name="Variables" sheetId="3" r:id="rId6"/>
    <sheet state="hidden" name="RECAP" sheetId="4" r:id="rId7"/>
  </sheets>
  <definedNames/>
  <calcPr/>
</workbook>
</file>

<file path=xl/sharedStrings.xml><?xml version="1.0" encoding="utf-8"?>
<sst xmlns="http://schemas.openxmlformats.org/spreadsheetml/2006/main" count="186" uniqueCount="140">
  <si>
    <t>Step 1</t>
  </si>
  <si>
    <t>Week end date</t>
  </si>
  <si>
    <t>Register for free online, connect ad platforms, and generate a report</t>
  </si>
  <si>
    <t>Amount Spend (US $)</t>
  </si>
  <si>
    <t>Imps</t>
  </si>
  <si>
    <t>Website Visits</t>
  </si>
  <si>
    <t>Signups FB*</t>
  </si>
  <si>
    <t>Signups GA**</t>
  </si>
  <si>
    <t>Variables</t>
  </si>
  <si>
    <t>CTR %</t>
  </si>
  <si>
    <t>Cost per Visit</t>
  </si>
  <si>
    <t>Cost per Signup</t>
  </si>
  <si>
    <t>Conversion rate</t>
  </si>
  <si>
    <t>report.improvado.io</t>
  </si>
  <si>
    <t>Report URL</t>
  </si>
  <si>
    <t>Platform Names</t>
  </si>
  <si>
    <t>Adriver</t>
  </si>
  <si>
    <t>Step 2</t>
  </si>
  <si>
    <t>Paste the URL from your generated report in the cell below</t>
  </si>
  <si>
    <t>https://report.improvado.io/73b7873b49d8c6977ee1d650b2ad59f6/</t>
  </si>
  <si>
    <t>AdRoll</t>
  </si>
  <si>
    <t>Amazon Sponsored Products</t>
  </si>
  <si>
    <t>Apple Search</t>
  </si>
  <si>
    <t>AppsFlyer</t>
  </si>
  <si>
    <t>Bing</t>
  </si>
  <si>
    <t>CallTrackingMetrics</t>
  </si>
  <si>
    <t>Criteo</t>
  </si>
  <si>
    <t>CSV import</t>
  </si>
  <si>
    <t>Facebook</t>
  </si>
  <si>
    <t>Facebook Groups</t>
  </si>
  <si>
    <t>Facebook Pages</t>
  </si>
  <si>
    <t>Google Adwords</t>
  </si>
  <si>
    <t>Google Analytics</t>
  </si>
  <si>
    <t>Google DBM</t>
  </si>
  <si>
    <t>Google DCM</t>
  </si>
  <si>
    <t>Google DFP</t>
  </si>
  <si>
    <t>Google DoubleClick Search</t>
  </si>
  <si>
    <t>Google SpreadSheets</t>
  </si>
  <si>
    <t>Instagram</t>
  </si>
  <si>
    <t>Instagram Groups</t>
  </si>
  <si>
    <t>Kenshoo</t>
  </si>
  <si>
    <t>Step 3</t>
  </si>
  <si>
    <t>LinkedIn Ads</t>
  </si>
  <si>
    <t>Contact us when you're ready to automate your current spreadsheets :)</t>
  </si>
  <si>
    <t>MediaMath</t>
  </si>
  <si>
    <t>My Target</t>
  </si>
  <si>
    <t>Omniture</t>
  </si>
  <si>
    <t>Outbrain</t>
  </si>
  <si>
    <t>Pinterest</t>
  </si>
  <si>
    <t>RbMail ADS</t>
  </si>
  <si>
    <t>RevContent</t>
  </si>
  <si>
    <t>Sizmek</t>
  </si>
  <si>
    <t>Snapchat Ads</t>
  </si>
  <si>
    <t>Starlight</t>
  </si>
  <si>
    <t>Taboola</t>
  </si>
  <si>
    <t>TheTradeDesk</t>
  </si>
  <si>
    <t>TNS</t>
  </si>
  <si>
    <t>Tune</t>
  </si>
  <si>
    <t>Twitter</t>
  </si>
  <si>
    <t>ViHub</t>
  </si>
  <si>
    <t>VK</t>
  </si>
  <si>
    <t>VK Groups</t>
  </si>
  <si>
    <t>So you want to create your own templates, ey? Well then let's get started!</t>
  </si>
  <si>
    <t>Weborama</t>
  </si>
  <si>
    <t>Yahoo Gemini</t>
  </si>
  <si>
    <t>Yandex Direct</t>
  </si>
  <si>
    <t>Yandex Display</t>
  </si>
  <si>
    <t>Youtube Social</t>
  </si>
  <si>
    <t>YouTube(Adwords)</t>
  </si>
  <si>
    <t>Column Names</t>
  </si>
  <si>
    <t>Spend</t>
  </si>
  <si>
    <t>Clicks</t>
  </si>
  <si>
    <t>Conversion</t>
  </si>
  <si>
    <t>Revenue</t>
  </si>
  <si>
    <t>Firstly, the keywords:</t>
  </si>
  <si>
    <t>PLATFORM_NAME</t>
  </si>
  <si>
    <t>Adwords</t>
  </si>
  <si>
    <t>DCM</t>
  </si>
  <si>
    <t>YouTube (video)</t>
  </si>
  <si>
    <t>Search</t>
  </si>
  <si>
    <t>Social</t>
  </si>
  <si>
    <t>Display</t>
  </si>
  <si>
    <t>Video</t>
  </si>
  <si>
    <t>Total</t>
  </si>
  <si>
    <t>COLUMN_NAME</t>
  </si>
  <si>
    <t>Let's first talk about the concept of "Filters"</t>
  </si>
  <si>
    <t>In your report.rtb-media.me dashboard, you can create filters with text search to help you organize your various campaigns.</t>
  </si>
  <si>
    <t>So let's say you represent XYZ Transcription and all your AdWords and Facebook campaigns have "Transcription" in the name: set up a filter to include "transcription" in the search and voila!</t>
  </si>
  <si>
    <t>Get it? Got it? Good.</t>
  </si>
  <si>
    <t>Now that you have the keywords and a general understanding of our filter system, how do you query for Imps across all the XYZ campaigns you're currently running on AdWords for yesterday???</t>
  </si>
  <si>
    <t>Use this formula:</t>
  </si>
  <si>
    <t>iferror ( rtbmD2 ( REPORT_URL, COLUMN_NAME,  PLATFORM_NAME, START_DATE, END_DATE, FILTERS), 0)</t>
  </si>
  <si>
    <t>Want a real life example? Here ya go:</t>
  </si>
  <si>
    <t>URL</t>
  </si>
  <si>
    <t>https://report.improvado.io/bcf8d27a16e99ba5f90f605e46cc4cd8/</t>
  </si>
  <si>
    <t xml:space="preserve">Total </t>
  </si>
  <si>
    <t>FILTERS</t>
  </si>
  <si>
    <t>Retargeting</t>
  </si>
  <si>
    <t>Cost per check-out</t>
  </si>
  <si>
    <t>Profit*</t>
  </si>
  <si>
    <t>ROAS</t>
  </si>
  <si>
    <t>Evol. w/w</t>
  </si>
  <si>
    <t xml:space="preserve"> * FB Pixel</t>
  </si>
  <si>
    <t>** Facebook and (other) with utm_campaign</t>
  </si>
  <si>
    <t xml:space="preserve">Target Spend </t>
  </si>
  <si>
    <t>monthly</t>
  </si>
  <si>
    <t>weekly</t>
  </si>
  <si>
    <t>CPA</t>
  </si>
  <si>
    <t>Now, imagine, copying all of row 29 and pasting it to row 30 to complete all of that week's reporting in SECONDS!</t>
  </si>
  <si>
    <t>Or imagine setting up a report for each of your clients and being able to compare them all side by side, with graphs and everything</t>
  </si>
  <si>
    <t>Set up different sheets to represent different data to easily switch between</t>
  </si>
  <si>
    <t>Demo Monthly Report</t>
  </si>
  <si>
    <t>Name</t>
  </si>
  <si>
    <t>Demo Campaign 1 - "Different filters"</t>
  </si>
  <si>
    <t>https://report.improvado.io/bcf8d27a16e99ba5f90f605e46cc4cd8/?tab=864</t>
  </si>
  <si>
    <t>Demo Campaign 2 - "Multiple Conversions and Pacing"</t>
  </si>
  <si>
    <t>https://report.improvado.io/73b7873b49d8c6977ee1d650b2ad59f6/?tab=865</t>
  </si>
  <si>
    <t>Demo Campaign 3 - Different Ad-Channels and Multiple Conversions(Post Click/Post View)</t>
  </si>
  <si>
    <t>https://report.improvado.io/d15a4bb563284d9f2f8086d8a29d484e/?tab=672</t>
  </si>
  <si>
    <t>If you want to get a list of all your campaigns, use this formula:</t>
  </si>
  <si>
    <t>rtbmProducts(REPORT_URL, Date Start, Date End, METRICS_RANGE, ORDER)</t>
  </si>
  <si>
    <t>Where METRICS_RANGE is the row of metrics you want data for and ORDER is how you'd like your data ordered</t>
  </si>
  <si>
    <t>Try changing the range to B53:J53</t>
  </si>
  <si>
    <t>From:</t>
  </si>
  <si>
    <t>To:</t>
  </si>
  <si>
    <t>Account id</t>
  </si>
  <si>
    <t>Campaign</t>
  </si>
  <si>
    <t>reach</t>
  </si>
  <si>
    <t>likes</t>
  </si>
  <si>
    <t>comments</t>
  </si>
  <si>
    <t>shares</t>
  </si>
  <si>
    <t>follows</t>
  </si>
  <si>
    <t>clicks</t>
  </si>
  <si>
    <t>conversion</t>
  </si>
  <si>
    <t>revenue</t>
  </si>
  <si>
    <t>Platform to see data for</t>
  </si>
  <si>
    <t>Day</t>
  </si>
  <si>
    <t>CPC</t>
  </si>
  <si>
    <t>Evol. d/d</t>
  </si>
  <si>
    <t>Growth m/m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</si>
</sst>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0.0"/>
    <numFmt numFmtId="165" formatCode="0.0%"/>
    <numFmt numFmtId="166" formatCode="#,##0.0"/>
    <numFmt numFmtId="167" formatCode="&quot;$&quot;#,##0.00"/>
    <numFmt numFmtId="168" formatCode="&quot;$&quot;#,##0"/>
    <numFmt numFmtId="169" formatCode="dd&quot;-&quot;mmmm&quot;-&quot;yyyy"/>
    <numFmt numFmtId="170" formatCode="M/d/yyyy"/>
    <numFmt numFmtId="171" formatCode="mmmm&quot; &quot;yyyy"/>
  </numFmts>
  <fonts count="23">
    <font>
      <sz val="10.0"/>
      <color rgb="FF000000"/>
      <name val="Arial"/>
    </font>
    <font>
      <b/>
      <name val="Arial"/>
    </font>
    <font>
      <b/>
      <sz val="10.0"/>
      <color rgb="FFFFFFFF"/>
    </font>
    <font>
      <name val="Arial"/>
    </font>
    <font/>
    <font>
      <color rgb="FF000000"/>
    </font>
    <font>
      <u/>
      <color rgb="FF0000FF"/>
    </font>
    <font>
      <u/>
      <color rgb="FF1155CC"/>
      <name val="Arial"/>
    </font>
    <font>
      <sz val="10.0"/>
    </font>
    <font>
      <color rgb="FF333333"/>
      <name val="Arial"/>
    </font>
    <font>
      <u/>
      <color rgb="FF000000"/>
      <name val="Arial"/>
    </font>
    <font>
      <b/>
    </font>
    <font>
      <b/>
      <color rgb="FFFFFFFF"/>
      <name val="Arial"/>
    </font>
    <font>
      <color rgb="FF000000"/>
      <name val="Arial"/>
    </font>
    <font>
      <b/>
      <color rgb="FF262626"/>
      <name val="Arial"/>
    </font>
    <font>
      <b/>
      <color rgb="FF000000"/>
      <name val="Arial"/>
    </font>
    <font>
      <u/>
      <sz val="9.0"/>
      <color rgb="FF1155CC"/>
      <name val="Arial"/>
    </font>
    <font>
      <sz val="11.0"/>
      <color rgb="FF000000"/>
      <name val="Inconsolata"/>
    </font>
    <font>
      <b/>
      <sz val="10.0"/>
    </font>
    <font>
      <b/>
      <color rgb="FFFF0000"/>
      <name val="Arial"/>
    </font>
    <font>
      <b/>
      <color rgb="FF000000"/>
    </font>
    <font>
      <i/>
      <name val="Arial"/>
    </font>
    <font>
      <i/>
    </font>
  </fonts>
  <fills count="12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CCCCCC"/>
        <bgColor rgb="FFCCCCCC"/>
      </patternFill>
    </fill>
    <fill>
      <patternFill patternType="solid">
        <fgColor rgb="FFB7E1CD"/>
        <bgColor rgb="FFB7E1CD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9FC5E8"/>
        <bgColor rgb="FF9FC5E8"/>
      </patternFill>
    </fill>
  </fills>
  <borders count="2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</borders>
  <cellStyleXfs count="1">
    <xf borderId="0" fillId="0" fontId="0" numFmtId="0" applyAlignment="1" applyFont="1"/>
  </cellStyleXfs>
  <cellXfs count="1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2" fontId="2" numFmtId="0" xfId="0" applyAlignment="1" applyBorder="1" applyFill="1" applyFont="1">
      <alignment horizontal="center" readingOrder="0" shrinkToFit="0" vertical="center" wrapText="1"/>
    </xf>
    <xf borderId="0" fillId="0" fontId="3" numFmtId="0" xfId="0" applyAlignment="1" applyFont="1">
      <alignment vertical="bottom"/>
    </xf>
    <xf borderId="2" fillId="2" fontId="2" numFmtId="0" xfId="0" applyAlignment="1" applyBorder="1" applyFill="1" applyFont="1">
      <alignment horizontal="center" readingOrder="0" shrinkToFit="0" vertical="center" wrapText="1"/>
    </xf>
    <xf borderId="0" fillId="3" fontId="3" numFmtId="0" xfId="0" applyAlignment="1" applyFill="1" applyFont="1">
      <alignment vertical="bottom"/>
    </xf>
    <xf borderId="0" fillId="0" fontId="3" numFmtId="0" xfId="0" applyAlignment="1" applyFont="1">
      <alignment vertical="bottom"/>
    </xf>
    <xf borderId="3" fillId="2" fontId="2" numFmtId="0" xfId="0" applyAlignment="1" applyBorder="1" applyFill="1" applyFont="1">
      <alignment horizontal="center" readingOrder="0" shrinkToFit="0" vertical="center" wrapText="1"/>
    </xf>
    <xf borderId="4" fillId="2" fontId="2" numFmtId="0" xfId="0" applyAlignment="1" applyBorder="1" applyFill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vertical="bottom"/>
    </xf>
    <xf borderId="0" fillId="0" fontId="3" numFmtId="0" xfId="0" applyAlignment="1" applyFont="1">
      <alignment vertical="bottom"/>
    </xf>
    <xf borderId="6" fillId="0" fontId="4" numFmtId="0" xfId="0" applyBorder="1" applyFont="1"/>
    <xf borderId="0" fillId="0" fontId="1" numFmtId="0" xfId="0" applyAlignment="1" applyFont="1">
      <alignment horizontal="center" vertical="bottom"/>
    </xf>
    <xf borderId="7" fillId="0" fontId="1" numFmtId="0" xfId="0" applyAlignment="1" applyBorder="1" applyFont="1">
      <alignment horizontal="center" vertical="center"/>
    </xf>
    <xf borderId="8" fillId="0" fontId="5" numFmtId="14" xfId="0" applyAlignment="1" applyBorder="1" applyFont="1" applyNumberFormat="1">
      <alignment horizontal="right" readingOrder="0"/>
    </xf>
    <xf borderId="9" fillId="0" fontId="6" numFmtId="0" xfId="0" applyAlignment="1" applyBorder="1" applyFont="1">
      <alignment readingOrder="0" shrinkToFit="0" wrapText="0"/>
    </xf>
    <xf borderId="0" fillId="0" fontId="4" numFmtId="0" xfId="0" applyAlignment="1" applyFont="1">
      <alignment readingOrder="0" shrinkToFit="0" wrapText="0"/>
    </xf>
    <xf borderId="0" fillId="0" fontId="7" numFmtId="0" xfId="0" applyAlignment="1" applyFont="1">
      <alignment readingOrder="0" vertical="bottom"/>
    </xf>
    <xf borderId="10" fillId="0" fontId="1" numFmtId="0" xfId="0" applyAlignment="1" applyBorder="1" applyFont="1">
      <alignment horizontal="center" vertical="center"/>
    </xf>
    <xf borderId="0" fillId="0" fontId="5" numFmtId="3" xfId="0" applyFont="1" applyNumberFormat="1"/>
    <xf borderId="11" fillId="0" fontId="3" numFmtId="0" xfId="0" applyAlignment="1" applyBorder="1" applyFont="1">
      <alignment vertical="bottom"/>
    </xf>
    <xf borderId="0" fillId="0" fontId="3" numFmtId="0" xfId="0" applyAlignment="1" applyFont="1">
      <alignment readingOrder="0" vertical="bottom"/>
    </xf>
    <xf borderId="10" fillId="0" fontId="4" numFmtId="0" xfId="0" applyBorder="1" applyFont="1"/>
    <xf borderId="0" fillId="0" fontId="8" numFmtId="0" xfId="0" applyAlignment="1" applyFont="1">
      <alignment horizontal="left" readingOrder="0" shrinkToFit="0" vertical="center" wrapText="1"/>
    </xf>
    <xf borderId="11" fillId="0" fontId="9" numFmtId="0" xfId="0" applyAlignment="1" applyBorder="1" applyFont="1">
      <alignment vertical="bottom"/>
    </xf>
    <xf borderId="0" fillId="0" fontId="4" numFmtId="0" xfId="0" applyAlignment="1" applyFont="1">
      <alignment readingOrder="0"/>
    </xf>
    <xf borderId="0" fillId="4" fontId="10" numFmtId="0" xfId="0" applyAlignment="1" applyFill="1" applyFont="1">
      <alignment readingOrder="0" vertical="bottom"/>
    </xf>
    <xf borderId="11" fillId="0" fontId="3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0" fillId="0" fontId="5" numFmtId="10" xfId="0" applyFont="1" applyNumberFormat="1"/>
    <xf borderId="10" fillId="0" fontId="1" numFmtId="0" xfId="0" applyAlignment="1" applyBorder="1" applyFont="1">
      <alignment horizontal="center" vertical="center"/>
    </xf>
    <xf borderId="0" fillId="0" fontId="5" numFmtId="164" xfId="0" applyFont="1" applyNumberFormat="1"/>
    <xf borderId="12" fillId="0" fontId="5" numFmtId="164" xfId="0" applyBorder="1" applyFont="1" applyNumberFormat="1"/>
    <xf borderId="10" fillId="0" fontId="4" numFmtId="165" xfId="0" applyBorder="1" applyFont="1" applyNumberFormat="1"/>
    <xf borderId="0" fillId="0" fontId="3" numFmtId="0" xfId="0" applyAlignment="1" applyFont="1">
      <alignment readingOrder="0" vertical="bottom"/>
    </xf>
    <xf borderId="13" fillId="0" fontId="5" numFmtId="14" xfId="0" applyAlignment="1" applyBorder="1" applyFont="1" applyNumberFormat="1">
      <alignment horizontal="right" readingOrder="0"/>
    </xf>
    <xf borderId="14" fillId="0" fontId="5" numFmtId="3" xfId="0" applyBorder="1" applyFont="1" applyNumberFormat="1"/>
    <xf borderId="14" fillId="0" fontId="5" numFmtId="3" xfId="0" applyAlignment="1" applyBorder="1" applyFont="1" applyNumberFormat="1">
      <alignment readingOrder="0"/>
    </xf>
    <xf borderId="14" fillId="0" fontId="5" numFmtId="10" xfId="0" applyBorder="1" applyFont="1" applyNumberFormat="1"/>
    <xf borderId="14" fillId="0" fontId="5" numFmtId="164" xfId="0" applyBorder="1" applyFont="1" applyNumberFormat="1"/>
    <xf borderId="11" fillId="0" fontId="5" numFmtId="164" xfId="0" applyBorder="1" applyFont="1" applyNumberFormat="1"/>
    <xf borderId="7" fillId="0" fontId="4" numFmtId="165" xfId="0" applyBorder="1" applyFont="1" applyNumberFormat="1"/>
    <xf borderId="5" fillId="5" fontId="11" numFmtId="0" xfId="0" applyAlignment="1" applyBorder="1" applyFill="1" applyFont="1">
      <alignment horizontal="right" readingOrder="0"/>
    </xf>
    <xf borderId="15" fillId="5" fontId="11" numFmtId="0" xfId="0" applyBorder="1" applyFill="1" applyFont="1"/>
    <xf borderId="14" fillId="0" fontId="3" numFmtId="0" xfId="0" applyAlignment="1" applyBorder="1" applyFont="1">
      <alignment vertical="bottom"/>
    </xf>
    <xf borderId="15" fillId="5" fontId="11" numFmtId="0" xfId="0" applyAlignment="1" applyBorder="1" applyFill="1" applyFont="1">
      <alignment readingOrder="0"/>
    </xf>
    <xf borderId="15" fillId="5" fontId="11" numFmtId="10" xfId="0" applyAlignment="1" applyBorder="1" applyFill="1" applyFont="1" applyNumberFormat="1">
      <alignment readingOrder="0"/>
    </xf>
    <xf borderId="8" fillId="2" fontId="12" numFmtId="0" xfId="0" applyAlignment="1" applyBorder="1" applyFill="1" applyFont="1">
      <alignment horizontal="center" vertical="bottom"/>
    </xf>
    <xf borderId="15" fillId="5" fontId="11" numFmtId="166" xfId="0" applyBorder="1" applyFill="1" applyFont="1" applyNumberFormat="1"/>
    <xf borderId="0" fillId="2" fontId="12" numFmtId="0" xfId="0" applyAlignment="1" applyFill="1" applyFont="1">
      <alignment horizontal="center" readingOrder="0" vertical="bottom"/>
    </xf>
    <xf borderId="0" fillId="2" fontId="12" numFmtId="0" xfId="0" applyAlignment="1" applyFill="1" applyFont="1">
      <alignment horizontal="center" vertical="bottom"/>
    </xf>
    <xf borderId="6" fillId="5" fontId="11" numFmtId="164" xfId="0" applyBorder="1" applyFill="1" applyFont="1" applyNumberFormat="1"/>
    <xf borderId="9" fillId="5" fontId="4" numFmtId="165" xfId="0" applyBorder="1" applyFill="1" applyFont="1" applyNumberFormat="1"/>
    <xf borderId="8" fillId="3" fontId="3" numFmtId="14" xfId="0" applyAlignment="1" applyBorder="1" applyFill="1" applyFont="1" applyNumberFormat="1">
      <alignment horizontal="right" readingOrder="0" vertical="bottom"/>
    </xf>
    <xf borderId="0" fillId="0" fontId="4" numFmtId="9" xfId="0" applyFont="1" applyNumberFormat="1"/>
    <xf borderId="0" fillId="3" fontId="13" numFmtId="167" xfId="0" applyAlignment="1" applyFill="1" applyFont="1" applyNumberFormat="1">
      <alignment horizontal="right" vertical="bottom"/>
    </xf>
    <xf borderId="0" fillId="0" fontId="4" numFmtId="168" xfId="0" applyAlignment="1" applyFont="1" applyNumberFormat="1">
      <alignment readingOrder="0"/>
    </xf>
    <xf borderId="0" fillId="3" fontId="13" numFmtId="3" xfId="0" applyAlignment="1" applyFill="1" applyFont="1" applyNumberFormat="1">
      <alignment horizontal="right" vertical="bottom"/>
    </xf>
    <xf borderId="0" fillId="3" fontId="13" numFmtId="10" xfId="0" applyAlignment="1" applyFill="1" applyFont="1" applyNumberFormat="1">
      <alignment horizontal="right" vertical="bottom"/>
    </xf>
    <xf borderId="0" fillId="0" fontId="4" numFmtId="1" xfId="0" applyAlignment="1" applyFont="1" applyNumberFormat="1">
      <alignment readingOrder="0"/>
    </xf>
    <xf borderId="0" fillId="0" fontId="4" numFmtId="0" xfId="0" applyAlignment="1" applyFont="1">
      <alignment horizontal="right" readingOrder="0"/>
    </xf>
    <xf borderId="0" fillId="3" fontId="3" numFmtId="165" xfId="0" applyAlignment="1" applyFill="1" applyFont="1" applyNumberFormat="1">
      <alignment horizontal="right" vertical="bottom"/>
    </xf>
    <xf borderId="0" fillId="0" fontId="3" numFmtId="168" xfId="0" applyAlignment="1" applyFont="1" applyNumberFormat="1">
      <alignment horizontal="right" vertical="bottom"/>
    </xf>
    <xf borderId="0" fillId="6" fontId="3" numFmtId="9" xfId="0" applyAlignment="1" applyFill="1" applyFont="1" applyNumberFormat="1">
      <alignment horizontal="right" vertical="bottom"/>
    </xf>
    <xf borderId="8" fillId="3" fontId="3" numFmtId="14" xfId="0" applyAlignment="1" applyBorder="1" applyFill="1" applyFont="1" applyNumberFormat="1">
      <alignment horizontal="right" vertical="bottom"/>
    </xf>
    <xf borderId="14" fillId="0" fontId="3" numFmtId="169" xfId="0" applyAlignment="1" applyBorder="1" applyFont="1" applyNumberFormat="1">
      <alignment vertical="bottom"/>
    </xf>
    <xf borderId="0" fillId="0" fontId="3" numFmtId="169" xfId="0" applyAlignment="1" applyFont="1" applyNumberFormat="1">
      <alignment vertical="bottom"/>
    </xf>
    <xf borderId="10" fillId="0" fontId="1" numFmtId="0" xfId="0" applyAlignment="1" applyBorder="1" applyFont="1">
      <alignment horizontal="right" shrinkToFit="0" vertical="bottom" wrapText="1"/>
    </xf>
    <xf borderId="14" fillId="0" fontId="1" numFmtId="170" xfId="0" applyAlignment="1" applyBorder="1" applyFont="1" applyNumberFormat="1">
      <alignment horizontal="center" readingOrder="0" shrinkToFit="0" vertical="bottom" wrapText="1"/>
    </xf>
    <xf borderId="14" fillId="0" fontId="4" numFmtId="0" xfId="0" applyBorder="1" applyFont="1"/>
    <xf borderId="10" fillId="0" fontId="3" numFmtId="0" xfId="0" applyAlignment="1" applyBorder="1" applyFont="1">
      <alignment vertical="bottom"/>
    </xf>
    <xf borderId="14" fillId="0" fontId="1" numFmtId="170" xfId="0" applyAlignment="1" applyBorder="1" applyFont="1" applyNumberFormat="1">
      <alignment horizontal="center" shrinkToFit="0" vertical="bottom" wrapText="1"/>
    </xf>
    <xf borderId="0" fillId="0" fontId="3" numFmtId="169" xfId="0" applyAlignment="1" applyFont="1" applyNumberFormat="1">
      <alignment vertical="bottom"/>
    </xf>
    <xf borderId="7" fillId="0" fontId="3" numFmtId="0" xfId="0" applyAlignment="1" applyBorder="1" applyFont="1">
      <alignment vertical="bottom"/>
    </xf>
    <xf borderId="14" fillId="7" fontId="1" numFmtId="0" xfId="0" applyAlignment="1" applyBorder="1" applyFill="1" applyFont="1">
      <alignment horizontal="center" readingOrder="0" shrinkToFit="0" vertical="bottom" wrapText="1"/>
    </xf>
    <xf borderId="7" fillId="0" fontId="1" numFmtId="0" xfId="0" applyAlignment="1" applyBorder="1" applyFont="1">
      <alignment horizontal="center" shrinkToFit="0" vertical="bottom" wrapText="1"/>
    </xf>
    <xf borderId="11" fillId="8" fontId="1" numFmtId="0" xfId="0" applyAlignment="1" applyBorder="1" applyFill="1" applyFont="1">
      <alignment horizontal="center" readingOrder="0" shrinkToFit="0" vertical="bottom" wrapText="1"/>
    </xf>
    <xf borderId="11" fillId="8" fontId="1" numFmtId="0" xfId="0" applyAlignment="1" applyBorder="1" applyFill="1" applyFont="1">
      <alignment horizontal="center" shrinkToFit="0" vertical="bottom" wrapText="1"/>
    </xf>
    <xf borderId="11" fillId="0" fontId="1" numFmtId="0" xfId="0" applyAlignment="1" applyBorder="1" applyFont="1">
      <alignment horizontal="center" shrinkToFit="0" vertical="bottom" wrapText="1"/>
    </xf>
    <xf borderId="7" fillId="3" fontId="14" numFmtId="0" xfId="0" applyAlignment="1" applyBorder="1" applyFill="1" applyFont="1">
      <alignment horizontal="center" shrinkToFit="0" vertical="bottom" wrapText="1"/>
    </xf>
    <xf borderId="11" fillId="3" fontId="3" numFmtId="168" xfId="0" applyAlignment="1" applyBorder="1" applyFill="1" applyFont="1" applyNumberFormat="1">
      <alignment horizontal="center" shrinkToFit="0" vertical="bottom" wrapText="1"/>
    </xf>
    <xf borderId="11" fillId="9" fontId="3" numFmtId="168" xfId="0" applyAlignment="1" applyBorder="1" applyFill="1" applyFont="1" applyNumberFormat="1">
      <alignment horizontal="center" shrinkToFit="0" vertical="bottom" wrapText="1"/>
    </xf>
    <xf borderId="11" fillId="10" fontId="15" numFmtId="168" xfId="0" applyAlignment="1" applyBorder="1" applyFill="1" applyFont="1" applyNumberFormat="1">
      <alignment horizontal="center" shrinkToFit="0" vertical="bottom" wrapText="1"/>
    </xf>
    <xf borderId="11" fillId="3" fontId="16" numFmtId="0" xfId="0" applyAlignment="1" applyBorder="1" applyFill="1" applyFont="1">
      <alignment horizontal="left" readingOrder="0" shrinkToFit="0" vertical="bottom" wrapText="1"/>
    </xf>
    <xf borderId="16" fillId="0" fontId="4" numFmtId="0" xfId="0" applyBorder="1" applyFont="1"/>
    <xf borderId="0" fillId="3" fontId="17" numFmtId="0" xfId="0" applyAlignment="1" applyFill="1" applyFont="1">
      <alignment vertical="bottom"/>
    </xf>
    <xf borderId="16" fillId="3" fontId="2" numFmtId="0" xfId="0" applyAlignment="1" applyBorder="1" applyFill="1" applyFont="1">
      <alignment horizontal="center" readingOrder="0" shrinkToFit="0" vertical="center" wrapText="1"/>
    </xf>
    <xf borderId="16" fillId="0" fontId="18" numFmtId="0" xfId="0" applyAlignment="1" applyBorder="1" applyFont="1">
      <alignment horizontal="center" readingOrder="0" shrinkToFit="0" vertical="center" wrapText="1"/>
    </xf>
    <xf borderId="0" fillId="0" fontId="3" numFmtId="14" xfId="0" applyAlignment="1" applyFont="1" applyNumberFormat="1">
      <alignment horizontal="right" readingOrder="0" vertical="bottom"/>
    </xf>
    <xf borderId="0" fillId="3" fontId="2" numFmtId="0" xfId="0" applyAlignment="1" applyFill="1" applyFont="1">
      <alignment horizontal="center" readingOrder="0" shrinkToFit="0" vertical="center" wrapText="1"/>
    </xf>
    <xf borderId="17" fillId="3" fontId="2" numFmtId="0" xfId="0" applyAlignment="1" applyBorder="1" applyFill="1" applyFont="1">
      <alignment horizontal="center" readingOrder="0" shrinkToFit="0" vertical="center" wrapText="1"/>
    </xf>
    <xf borderId="0" fillId="0" fontId="18" numFmtId="0" xfId="0" applyAlignment="1" applyFont="1">
      <alignment horizontal="left" readingOrder="0" shrinkToFit="0" vertical="center" wrapText="1"/>
    </xf>
    <xf borderId="0" fillId="0" fontId="19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horizontal="right" vertical="bottom"/>
    </xf>
    <xf borderId="5" fillId="0" fontId="18" numFmtId="0" xfId="0" applyAlignment="1" applyBorder="1" applyFont="1">
      <alignment horizontal="left" readingOrder="0" shrinkToFit="0" vertical="center" wrapText="1"/>
    </xf>
    <xf borderId="9" fillId="0" fontId="11" numFmtId="0" xfId="0" applyAlignment="1" applyBorder="1" applyFont="1">
      <alignment horizontal="center" readingOrder="0"/>
    </xf>
    <xf borderId="18" fillId="3" fontId="2" numFmtId="0" xfId="0" applyAlignment="1" applyBorder="1" applyFill="1" applyFont="1">
      <alignment horizontal="center" readingOrder="0" shrinkToFit="0" vertical="center" wrapText="1"/>
    </xf>
    <xf borderId="19" fillId="3" fontId="2" numFmtId="0" xfId="0" applyAlignment="1" applyBorder="1" applyFill="1" applyFont="1">
      <alignment horizontal="center" readingOrder="0" shrinkToFit="0" vertical="center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3" fontId="4" numFmtId="14" xfId="0" applyAlignment="1" applyFill="1" applyFont="1" applyNumberFormat="1">
      <alignment horizontal="right" readingOrder="0"/>
    </xf>
    <xf borderId="8" fillId="3" fontId="4" numFmtId="14" xfId="0" applyAlignment="1" applyBorder="1" applyFill="1" applyFont="1" applyNumberFormat="1">
      <alignment horizontal="right" readingOrder="0"/>
    </xf>
    <xf borderId="0" fillId="3" fontId="5" numFmtId="167" xfId="0" applyFill="1" applyFont="1" applyNumberFormat="1"/>
    <xf borderId="0" fillId="3" fontId="5" numFmtId="10" xfId="0" applyFill="1" applyFont="1" applyNumberFormat="1"/>
    <xf borderId="0" fillId="5" fontId="11" numFmtId="0" xfId="0" applyAlignment="1" applyFill="1" applyFont="1">
      <alignment horizontal="right" readingOrder="0"/>
    </xf>
    <xf borderId="8" fillId="5" fontId="11" numFmtId="0" xfId="0" applyAlignment="1" applyBorder="1" applyFill="1" applyFont="1">
      <alignment horizontal="right" readingOrder="0"/>
    </xf>
    <xf borderId="0" fillId="5" fontId="11" numFmtId="167" xfId="0" applyFill="1" applyFont="1" applyNumberFormat="1"/>
    <xf borderId="0" fillId="5" fontId="11" numFmtId="3" xfId="0" applyFill="1" applyFont="1" applyNumberFormat="1"/>
    <xf borderId="0" fillId="5" fontId="20" numFmtId="10" xfId="0" applyFill="1" applyFont="1" applyNumberFormat="1"/>
    <xf borderId="0" fillId="5" fontId="20" numFmtId="167" xfId="0" applyFill="1" applyFont="1" applyNumberFormat="1"/>
    <xf borderId="0" fillId="0" fontId="21" numFmtId="0" xfId="0" applyAlignment="1" applyFont="1">
      <alignment readingOrder="0" vertical="bottom"/>
    </xf>
    <xf borderId="5" fillId="0" fontId="21" numFmtId="0" xfId="0" applyAlignment="1" applyBorder="1" applyFont="1">
      <alignment readingOrder="0" vertical="bottom"/>
    </xf>
    <xf borderId="15" fillId="0" fontId="21" numFmtId="9" xfId="0" applyAlignment="1" applyBorder="1" applyFont="1" applyNumberFormat="1">
      <alignment horizontal="right" vertical="bottom"/>
    </xf>
    <xf borderId="0" fillId="0" fontId="22" numFmtId="0" xfId="0" applyAlignment="1" applyFont="1">
      <alignment readingOrder="0"/>
    </xf>
    <xf borderId="14" fillId="0" fontId="22" numFmtId="0" xfId="0" applyAlignment="1" applyBorder="1" applyFont="1">
      <alignment readingOrder="0"/>
    </xf>
    <xf borderId="14" fillId="0" fontId="22" numFmtId="9" xfId="0" applyBorder="1" applyFont="1" applyNumberFormat="1"/>
    <xf borderId="14" fillId="0" fontId="22" numFmtId="167" xfId="0" applyBorder="1" applyFont="1" applyNumberFormat="1"/>
    <xf borderId="0" fillId="11" fontId="4" numFmtId="170" xfId="0" applyAlignment="1" applyFill="1" applyFont="1" applyNumberFormat="1">
      <alignment readingOrder="0"/>
    </xf>
    <xf borderId="0" fillId="11" fontId="4" numFmtId="171" xfId="0" applyAlignment="1" applyFill="1" applyFont="1" applyNumberFormat="1">
      <alignment readingOrder="0"/>
    </xf>
    <xf borderId="0" fillId="11" fontId="4" numFmtId="167" xfId="0" applyFill="1" applyFont="1" applyNumberFormat="1"/>
    <xf borderId="0" fillId="11" fontId="5" numFmtId="10" xfId="0" applyFill="1" applyFont="1" applyNumberFormat="1"/>
    <xf borderId="0" fillId="11" fontId="5" numFmtId="167" xfId="0" applyFill="1" applyFont="1" applyNumberFormat="1"/>
    <xf borderId="0" fillId="11" fontId="4" numFmtId="171" xfId="0" applyAlignment="1" applyFill="1" applyFont="1" applyNumberFormat="1">
      <alignment readingOrder="0"/>
    </xf>
    <xf borderId="1" fillId="0" fontId="22" numFmtId="0" xfId="0" applyAlignment="1" applyBorder="1" applyFont="1">
      <alignment readingOrder="0"/>
    </xf>
    <xf borderId="2" fillId="0" fontId="22" numFmtId="9" xfId="0" applyBorder="1" applyFont="1" applyNumberFormat="1"/>
    <xf borderId="17" fillId="0" fontId="4" numFmtId="0" xfId="0" applyBorder="1" applyFont="1"/>
    <xf borderId="16" fillId="0" fontId="22" numFmtId="0" xfId="0" applyAlignment="1" applyBorder="1" applyFont="1">
      <alignment readingOrder="0"/>
    </xf>
    <xf borderId="16" fillId="0" fontId="22" numFmtId="9" xfId="0" applyBorder="1" applyFont="1" applyNumberFormat="1"/>
    <xf borderId="16" fillId="3" fontId="4" numFmtId="170" xfId="0" applyAlignment="1" applyBorder="1" applyFill="1" applyFont="1" applyNumberFormat="1">
      <alignment readingOrder="0"/>
    </xf>
    <xf borderId="0" fillId="0" fontId="4" numFmtId="171" xfId="0" applyAlignment="1" applyFont="1" applyNumberForma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600">
                <a:solidFill>
                  <a:srgbClr val="000000"/>
                </a:solidFill>
                <a:latin typeface="Roboto"/>
              </a:defRPr>
            </a:pPr>
            <a:r>
              <a:rPr b="1" sz="1600">
                <a:solidFill>
                  <a:srgbClr val="000000"/>
                </a:solidFill>
                <a:latin typeface="Roboto"/>
              </a:rPr>
              <a:t>Spent, Conversions*</a:t>
            </a:r>
          </a:p>
        </c:rich>
      </c:tx>
      <c:overlay val="0"/>
    </c:title>
    <c:plotArea>
      <c:layout/>
      <c:areaChart>
        <c:axId val="1646520686"/>
        <c:axId val="841896845"/>
      </c:areaChart>
      <c:catAx>
        <c:axId val="1646520686"/>
        <c:scaling>
          <c:orientation val="minMax"/>
        </c:scaling>
        <c:delete val="0"/>
        <c:axPos val="b"/>
        <c:crossAx val="841896845"/>
      </c:catAx>
      <c:valAx>
        <c:axId val="841896845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1646520686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</a:p>
      </c:txPr>
    </c:legend>
    <c:plotVisOnly val="0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</xdr:colOff>
      <xdr:row>0</xdr:row>
      <xdr:rowOff>0</xdr:rowOff>
    </xdr:from>
    <xdr:ext cx="6562725" cy="234315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report.improvado.io" TargetMode="External"/><Relationship Id="rId2" Type="http://schemas.openxmlformats.org/officeDocument/2006/relationships/hyperlink" Target="https://report.improvado.io/73b7873b49d8c6977ee1d650b2ad59f6/" TargetMode="External"/><Relationship Id="rId3" Type="http://schemas.openxmlformats.org/officeDocument/2006/relationships/hyperlink" Target="https://report.improvado.io/bcf8d27a16e99ba5f90f605e46cc4cd8/" TargetMode="External"/><Relationship Id="rId4" Type="http://schemas.openxmlformats.org/officeDocument/2006/relationships/hyperlink" Target="https://report.improvado.io/bcf8d27a16e99ba5f90f605e46cc4cd8/?tab=864" TargetMode="External"/><Relationship Id="rId5" Type="http://schemas.openxmlformats.org/officeDocument/2006/relationships/hyperlink" Target="https://report.improvado.io/73b7873b49d8c6977ee1d650b2ad59f6/?tab=865" TargetMode="External"/><Relationship Id="rId6" Type="http://schemas.openxmlformats.org/officeDocument/2006/relationships/hyperlink" Target="https://report.improvado.io/d15a4bb563284d9f2f8086d8a29d484e/?tab=672" TargetMode="External"/><Relationship Id="rId7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hidden="1" min="1" max="1" width="12.38"/>
    <col customWidth="1" min="2" max="2" width="12.38"/>
    <col customWidth="1" min="3" max="5" width="12.25"/>
    <col customWidth="1" min="6" max="6" width="10.25"/>
    <col customWidth="1" min="7" max="7" width="6.75"/>
    <col customWidth="1" min="8" max="8" width="12.25"/>
    <col customWidth="1" min="9" max="9" width="8.63"/>
    <col customWidth="1" min="10" max="18" width="8.38"/>
    <col customWidth="1" min="19" max="19" width="10.0"/>
    <col customWidth="1" min="20" max="20" width="10.63"/>
  </cols>
  <sheetData>
    <row r="1">
      <c r="B1" s="84"/>
      <c r="C1" s="84"/>
      <c r="D1" s="84"/>
      <c r="E1" s="84"/>
      <c r="F1" s="84"/>
      <c r="G1" s="84"/>
      <c r="H1" s="86"/>
      <c r="I1" s="86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>
      <c r="B2" s="84"/>
      <c r="C2" s="84"/>
      <c r="D2" s="84"/>
      <c r="E2" s="84"/>
      <c r="F2" s="84"/>
      <c r="G2" s="84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>
      <c r="B3" s="84"/>
      <c r="C3" s="84"/>
      <c r="D3" s="84"/>
      <c r="E3" s="84"/>
      <c r="F3" s="84"/>
      <c r="G3" s="84"/>
      <c r="H3" s="86"/>
      <c r="I3" s="86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</row>
    <row r="4">
      <c r="B4" s="84"/>
      <c r="C4" s="84"/>
      <c r="D4" s="84"/>
      <c r="E4" s="84"/>
      <c r="F4" s="84"/>
      <c r="G4" s="84"/>
      <c r="H4" s="86"/>
      <c r="I4" s="86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>
      <c r="B5" s="84"/>
      <c r="C5" s="84"/>
      <c r="D5" s="84"/>
      <c r="E5" s="84"/>
      <c r="F5" s="84"/>
      <c r="G5" s="84"/>
      <c r="H5" s="86"/>
      <c r="I5" s="86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</row>
    <row r="6">
      <c r="A6" s="89"/>
      <c r="B6" s="86"/>
      <c r="C6" s="86"/>
      <c r="D6" s="86"/>
      <c r="E6" s="86"/>
      <c r="F6" s="86"/>
      <c r="G6" s="86"/>
      <c r="H6" s="86"/>
      <c r="I6" s="86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</row>
    <row r="7">
      <c r="A7" s="89"/>
      <c r="B7" s="86"/>
      <c r="C7" s="86"/>
      <c r="D7" s="86"/>
      <c r="E7" s="86"/>
      <c r="F7" s="86"/>
      <c r="G7" s="86"/>
      <c r="H7" s="86"/>
      <c r="I7" s="86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</row>
    <row r="8">
      <c r="A8" s="89"/>
      <c r="B8" s="86"/>
      <c r="C8" s="86"/>
      <c r="D8" s="86"/>
      <c r="E8" s="86"/>
      <c r="F8" s="86"/>
      <c r="G8" s="86"/>
      <c r="H8" s="86"/>
      <c r="I8" s="86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</row>
    <row r="9">
      <c r="A9" s="89"/>
      <c r="B9" s="86"/>
      <c r="C9" s="86"/>
      <c r="D9" s="86"/>
      <c r="E9" s="86"/>
      <c r="F9" s="86"/>
      <c r="G9" s="86"/>
      <c r="H9" s="86"/>
      <c r="I9" s="86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</row>
    <row r="10">
      <c r="A10" s="89"/>
      <c r="B10" s="86"/>
      <c r="C10" s="86"/>
      <c r="D10" s="86"/>
      <c r="E10" s="86"/>
      <c r="F10" s="86"/>
      <c r="G10" s="86"/>
      <c r="H10" s="86"/>
      <c r="I10" s="86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</row>
    <row r="11">
      <c r="A11" s="89"/>
      <c r="B11" s="86"/>
      <c r="C11" s="86"/>
      <c r="D11" s="86"/>
      <c r="E11" s="86"/>
      <c r="F11" s="86"/>
      <c r="G11" s="86"/>
      <c r="H11" s="86"/>
      <c r="I11" s="86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</row>
    <row r="12" ht="12.75" customHeight="1">
      <c r="A12" s="89"/>
      <c r="B12" s="90"/>
      <c r="C12" s="90"/>
      <c r="D12" s="90"/>
      <c r="E12" s="86"/>
      <c r="F12" s="86"/>
      <c r="G12" s="86"/>
      <c r="H12" s="86"/>
      <c r="I12" s="86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</row>
    <row r="13">
      <c r="A13" s="91"/>
      <c r="B13" s="95" t="s">
        <v>135</v>
      </c>
      <c r="C13" s="11"/>
      <c r="D13" s="96" t="s">
        <v>28</v>
      </c>
      <c r="E13" s="97"/>
      <c r="F13" s="86"/>
      <c r="G13" s="86"/>
      <c r="H13" s="86"/>
      <c r="I13" s="86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</row>
    <row r="14">
      <c r="A14" s="89"/>
      <c r="B14" s="98"/>
      <c r="C14" s="98"/>
      <c r="D14" s="98"/>
      <c r="E14" s="86"/>
      <c r="F14" s="86"/>
      <c r="G14" s="86"/>
      <c r="H14" s="86"/>
      <c r="I14" s="86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</row>
    <row r="15">
      <c r="A15" s="99"/>
      <c r="B15" s="99" t="s">
        <v>136</v>
      </c>
      <c r="C15" s="99" t="s">
        <v>70</v>
      </c>
      <c r="D15" s="99" t="s">
        <v>4</v>
      </c>
      <c r="E15" s="99" t="s">
        <v>71</v>
      </c>
      <c r="F15" s="99" t="s">
        <v>72</v>
      </c>
      <c r="G15" s="99" t="s">
        <v>9</v>
      </c>
      <c r="H15" s="99" t="s">
        <v>137</v>
      </c>
      <c r="I15" s="99" t="s">
        <v>107</v>
      </c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</row>
    <row r="16">
      <c r="A16" s="100"/>
      <c r="B16" s="101">
        <v>42899.0</v>
      </c>
      <c r="C16" s="102" t="str">
        <f t="array" ref="C16">rtbmV2(Documentation!$B$4,C15,$D$13,$B$16:$B$28)</f>
        <v>#ERROR!</v>
      </c>
      <c r="D16" s="102" t="str">
        <f t="array" ref="D16">rtbmV2(Documentation!$B$4,D15,$D$13,$B$16:$B$28)</f>
        <v>#ERROR!</v>
      </c>
      <c r="E16" s="102" t="str">
        <f t="array" ref="E16">rtbmV2(Documentation!$B$4,E15,$D$13,$B$16:$B$28)</f>
        <v>#ERROR!</v>
      </c>
      <c r="F16" s="102" t="str">
        <f t="array" ref="F16">rtbmV2(Documentation!$B$4,F15,$D$13,$B$16:$B$28)</f>
        <v>#ERROR!</v>
      </c>
      <c r="G16" s="103">
        <f>iferror((E16/D16),0)</f>
        <v>0</v>
      </c>
      <c r="H16" s="102">
        <f t="shared" ref="H16:H27" si="1">iferror(C16/E16,0)</f>
        <v>0</v>
      </c>
      <c r="I16" s="102">
        <f t="shared" ref="I16:I27" si="2">iferror(C16/F16,0)</f>
        <v>0</v>
      </c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</row>
    <row r="17">
      <c r="A17" s="100"/>
      <c r="B17" s="101">
        <f t="shared" ref="B17:B28" si="3">B16+1</f>
        <v>42900</v>
      </c>
      <c r="C17" s="102"/>
      <c r="D17" s="102"/>
      <c r="E17" s="102"/>
      <c r="F17" s="102"/>
      <c r="G17" s="103">
        <f t="shared" ref="G17:G27" si="4">iferror(E17/D17,0)</f>
        <v>0</v>
      </c>
      <c r="H17" s="102">
        <f t="shared" si="1"/>
        <v>0</v>
      </c>
      <c r="I17" s="102">
        <f t="shared" si="2"/>
        <v>0</v>
      </c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</row>
    <row r="18">
      <c r="A18" s="100"/>
      <c r="B18" s="101">
        <f t="shared" si="3"/>
        <v>42901</v>
      </c>
      <c r="C18" s="102"/>
      <c r="D18" s="102"/>
      <c r="E18" s="102"/>
      <c r="F18" s="102"/>
      <c r="G18" s="103">
        <f t="shared" si="4"/>
        <v>0</v>
      </c>
      <c r="H18" s="102">
        <f t="shared" si="1"/>
        <v>0</v>
      </c>
      <c r="I18" s="102">
        <f t="shared" si="2"/>
        <v>0</v>
      </c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</row>
    <row r="19">
      <c r="A19" s="100"/>
      <c r="B19" s="101">
        <f t="shared" si="3"/>
        <v>42902</v>
      </c>
      <c r="C19" s="102"/>
      <c r="D19" s="102"/>
      <c r="E19" s="102"/>
      <c r="F19" s="102"/>
      <c r="G19" s="103">
        <f t="shared" si="4"/>
        <v>0</v>
      </c>
      <c r="H19" s="102">
        <f t="shared" si="1"/>
        <v>0</v>
      </c>
      <c r="I19" s="102">
        <f t="shared" si="2"/>
        <v>0</v>
      </c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</row>
    <row r="20">
      <c r="A20" s="100"/>
      <c r="B20" s="101">
        <f t="shared" si="3"/>
        <v>42903</v>
      </c>
      <c r="C20" s="102"/>
      <c r="D20" s="102"/>
      <c r="E20" s="102"/>
      <c r="F20" s="102"/>
      <c r="G20" s="103">
        <f t="shared" si="4"/>
        <v>0</v>
      </c>
      <c r="H20" s="102">
        <f t="shared" si="1"/>
        <v>0</v>
      </c>
      <c r="I20" s="102">
        <f t="shared" si="2"/>
        <v>0</v>
      </c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</row>
    <row r="21">
      <c r="A21" s="100"/>
      <c r="B21" s="101">
        <f t="shared" si="3"/>
        <v>42904</v>
      </c>
      <c r="C21" s="102"/>
      <c r="D21" s="102"/>
      <c r="E21" s="102"/>
      <c r="F21" s="102"/>
      <c r="G21" s="103">
        <f t="shared" si="4"/>
        <v>0</v>
      </c>
      <c r="H21" s="102">
        <f t="shared" si="1"/>
        <v>0</v>
      </c>
      <c r="I21" s="102">
        <f t="shared" si="2"/>
        <v>0</v>
      </c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</row>
    <row r="22">
      <c r="A22" s="100"/>
      <c r="B22" s="101">
        <f t="shared" si="3"/>
        <v>42905</v>
      </c>
      <c r="C22" s="102"/>
      <c r="D22" s="102"/>
      <c r="E22" s="102"/>
      <c r="F22" s="102"/>
      <c r="G22" s="103">
        <f t="shared" si="4"/>
        <v>0</v>
      </c>
      <c r="H22" s="102">
        <f t="shared" si="1"/>
        <v>0</v>
      </c>
      <c r="I22" s="102">
        <f t="shared" si="2"/>
        <v>0</v>
      </c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</row>
    <row r="23" ht="15.0" customHeight="1">
      <c r="A23" s="100"/>
      <c r="B23" s="101">
        <f t="shared" si="3"/>
        <v>42906</v>
      </c>
      <c r="C23" s="102"/>
      <c r="D23" s="102"/>
      <c r="E23" s="102"/>
      <c r="F23" s="102"/>
      <c r="G23" s="103">
        <f t="shared" si="4"/>
        <v>0</v>
      </c>
      <c r="H23" s="102">
        <f t="shared" si="1"/>
        <v>0</v>
      </c>
      <c r="I23" s="102">
        <f t="shared" si="2"/>
        <v>0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</row>
    <row r="24">
      <c r="A24" s="100"/>
      <c r="B24" s="101">
        <f t="shared" si="3"/>
        <v>42907</v>
      </c>
      <c r="C24" s="102"/>
      <c r="D24" s="102"/>
      <c r="E24" s="102"/>
      <c r="F24" s="102"/>
      <c r="G24" s="103">
        <f t="shared" si="4"/>
        <v>0</v>
      </c>
      <c r="H24" s="102">
        <f t="shared" si="1"/>
        <v>0</v>
      </c>
      <c r="I24" s="102">
        <f t="shared" si="2"/>
        <v>0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</row>
    <row r="25">
      <c r="A25" s="100"/>
      <c r="B25" s="101">
        <f t="shared" si="3"/>
        <v>42908</v>
      </c>
      <c r="C25" s="102"/>
      <c r="D25" s="102"/>
      <c r="E25" s="102"/>
      <c r="F25" s="102"/>
      <c r="G25" s="103">
        <f t="shared" si="4"/>
        <v>0</v>
      </c>
      <c r="H25" s="102">
        <f t="shared" si="1"/>
        <v>0</v>
      </c>
      <c r="I25" s="102">
        <f t="shared" si="2"/>
        <v>0</v>
      </c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</row>
    <row r="26">
      <c r="A26" s="100"/>
      <c r="B26" s="101">
        <f t="shared" si="3"/>
        <v>42909</v>
      </c>
      <c r="C26" s="102"/>
      <c r="D26" s="102"/>
      <c r="E26" s="102"/>
      <c r="F26" s="102"/>
      <c r="G26" s="103">
        <f t="shared" si="4"/>
        <v>0</v>
      </c>
      <c r="H26" s="102">
        <f t="shared" si="1"/>
        <v>0</v>
      </c>
      <c r="I26" s="102">
        <f t="shared" si="2"/>
        <v>0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</row>
    <row r="27">
      <c r="A27" s="100"/>
      <c r="B27" s="101">
        <f t="shared" si="3"/>
        <v>42910</v>
      </c>
      <c r="C27" s="102"/>
      <c r="D27" s="102"/>
      <c r="E27" s="102"/>
      <c r="F27" s="102"/>
      <c r="G27" s="103">
        <f t="shared" si="4"/>
        <v>0</v>
      </c>
      <c r="H27" s="102">
        <f t="shared" si="1"/>
        <v>0</v>
      </c>
      <c r="I27" s="102">
        <f t="shared" si="2"/>
        <v>0</v>
      </c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</row>
    <row r="28" hidden="1">
      <c r="A28" s="100"/>
      <c r="B28" s="101">
        <f t="shared" si="3"/>
        <v>42911</v>
      </c>
      <c r="C28" s="102"/>
      <c r="D28" s="102"/>
      <c r="E28" s="102"/>
      <c r="F28" s="102"/>
      <c r="G28" s="103"/>
      <c r="H28" s="102"/>
      <c r="I28" s="102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</row>
    <row r="29">
      <c r="A29" s="104"/>
      <c r="B29" s="105" t="s">
        <v>83</v>
      </c>
      <c r="C29" s="106">
        <f>iferror(rtbmD2(#REF!,C$15, $D$13,$B$16, offset(C29,-1,-1,1)),0)</f>
        <v>0</v>
      </c>
      <c r="D29" s="107">
        <f>iferror(rtbmD2(#REF!,D$15, $D$13,$B$16, offset(D29,-1,-2,1)),0)</f>
        <v>0</v>
      </c>
      <c r="E29" s="107">
        <f>iferror(rtbmD2(#REF!,E$15, $D$13,$B$16, offset(E29,-1,-3,1)),0)</f>
        <v>0</v>
      </c>
      <c r="F29" s="107">
        <f>iferror(rtbmD2(#REF!,F$15, $D$13,$B$16, offset(F29,-1,-4,1)),0)</f>
        <v>0</v>
      </c>
      <c r="G29" s="108">
        <f>iferror(E29/D29,0)</f>
        <v>0</v>
      </c>
      <c r="H29" s="109">
        <f>iferror(C29/E29,0)</f>
        <v>0</v>
      </c>
      <c r="I29" s="109">
        <f>iferror(C29/F29,0)</f>
        <v>0</v>
      </c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</row>
    <row r="30">
      <c r="A30" s="110"/>
      <c r="B30" s="111" t="s">
        <v>138</v>
      </c>
      <c r="C30" s="112">
        <f t="shared" ref="C30:I30" si="5">iferror((offset(C29,-1,0,1)-offset(C29,-2,0,1))/offset(C29,-2,0,1),0)</f>
        <v>0</v>
      </c>
      <c r="D30" s="112">
        <f t="shared" si="5"/>
        <v>0</v>
      </c>
      <c r="E30" s="112">
        <f t="shared" si="5"/>
        <v>0</v>
      </c>
      <c r="F30" s="112">
        <f t="shared" si="5"/>
        <v>0</v>
      </c>
      <c r="G30" s="112">
        <f t="shared" si="5"/>
        <v>0</v>
      </c>
      <c r="H30" s="112">
        <f t="shared" si="5"/>
        <v>0</v>
      </c>
      <c r="I30" s="112">
        <f t="shared" si="5"/>
        <v>0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</row>
    <row r="31">
      <c r="A31" s="113"/>
      <c r="B31" s="114"/>
      <c r="C31" s="115"/>
      <c r="D31" s="115"/>
      <c r="E31" s="115"/>
      <c r="F31" s="115"/>
      <c r="G31" s="115"/>
      <c r="H31" s="116"/>
      <c r="I31" s="116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</row>
    <row r="32">
      <c r="A32" s="117">
        <f>B32</f>
        <v>42899</v>
      </c>
      <c r="B32" s="118">
        <f>B16</f>
        <v>42899</v>
      </c>
      <c r="C32" s="119" t="str">
        <f>rtbmV2(Documentation!$B$4,C$15:F$15, $D$13,$A$32:$A$33,,0)</f>
        <v>#ERROR!</v>
      </c>
      <c r="D32" s="119"/>
      <c r="E32" s="119"/>
      <c r="F32" s="119"/>
      <c r="G32" s="120">
        <f t="shared" ref="G32:G33" si="6">iferror(E32/D32,0)</f>
        <v>0</v>
      </c>
      <c r="H32" s="121">
        <f t="shared" ref="H32:H33" si="7">iferror(C32/E32,0)</f>
        <v>0</v>
      </c>
      <c r="I32" s="121">
        <f t="shared" ref="I32:I33" si="8">iferror(C32/F32,0)</f>
        <v>0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</row>
    <row r="33">
      <c r="A33" s="117">
        <f>edate(B32,1)-1</f>
        <v>42928</v>
      </c>
      <c r="B33" s="122">
        <f>edate(B32,1)</f>
        <v>42929</v>
      </c>
      <c r="C33" s="119" t="str">
        <f>rtbmV2(Documentation!$B$4,C$15:F$15, $D$13,$A$34:$A$35,,0)</f>
        <v>#ERROR!</v>
      </c>
      <c r="D33" s="119"/>
      <c r="E33" s="119"/>
      <c r="F33" s="119"/>
      <c r="G33" s="120">
        <f t="shared" si="6"/>
        <v>0</v>
      </c>
      <c r="H33" s="121">
        <f t="shared" si="7"/>
        <v>0</v>
      </c>
      <c r="I33" s="121">
        <f t="shared" si="8"/>
        <v>0</v>
      </c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</row>
    <row r="34">
      <c r="A34" s="117">
        <f>edate(A32,1)</f>
        <v>42929</v>
      </c>
      <c r="B34" s="123" t="s">
        <v>139</v>
      </c>
      <c r="C34" s="124">
        <f t="shared" ref="C34:I34" si="9">iferror((offset(C34,-1,0,1)-offset(C34,-2,0,1))/offset(C34,-2,0,1),0)</f>
        <v>0</v>
      </c>
      <c r="D34" s="124">
        <f t="shared" si="9"/>
        <v>0</v>
      </c>
      <c r="E34" s="124">
        <f t="shared" si="9"/>
        <v>0</v>
      </c>
      <c r="F34" s="124">
        <f t="shared" si="9"/>
        <v>0</v>
      </c>
      <c r="G34" s="124">
        <f t="shared" si="9"/>
        <v>0</v>
      </c>
      <c r="H34" s="124">
        <f t="shared" si="9"/>
        <v>0</v>
      </c>
      <c r="I34" s="124">
        <f t="shared" si="9"/>
        <v>0</v>
      </c>
      <c r="J34" s="125"/>
      <c r="K34" s="125"/>
      <c r="L34" s="84"/>
      <c r="M34" s="84"/>
      <c r="N34" s="84"/>
      <c r="O34" s="84"/>
      <c r="P34" s="84"/>
      <c r="Q34" s="84"/>
      <c r="R34" s="84"/>
      <c r="S34" s="84"/>
      <c r="T34" s="84"/>
    </row>
    <row r="35">
      <c r="A35" s="117">
        <f>edate(A34,1)-1</f>
        <v>42959</v>
      </c>
      <c r="B35" s="126"/>
      <c r="C35" s="127"/>
      <c r="D35" s="127"/>
      <c r="E35" s="127"/>
      <c r="F35" s="127"/>
      <c r="G35" s="127"/>
      <c r="H35" s="127"/>
      <c r="I35" s="127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</row>
    <row r="36">
      <c r="A36" s="128"/>
      <c r="B36" s="126"/>
      <c r="C36" s="127"/>
      <c r="D36" s="127"/>
      <c r="E36" s="127"/>
      <c r="F36" s="127"/>
      <c r="G36" s="127"/>
      <c r="H36" s="127"/>
      <c r="I36" s="127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</row>
    <row r="37">
      <c r="A37" s="129" t="str">
        <f>A21</f>
        <v/>
      </c>
      <c r="B37" s="126"/>
      <c r="C37" s="127"/>
      <c r="D37" s="127"/>
      <c r="E37" s="127"/>
      <c r="F37" s="127"/>
      <c r="G37" s="127"/>
      <c r="H37" s="127"/>
      <c r="I37" s="127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</row>
    <row r="38">
      <c r="A38" s="126"/>
      <c r="B38" s="126"/>
      <c r="C38" s="127"/>
      <c r="D38" s="127"/>
      <c r="E38" s="127"/>
      <c r="F38" s="127"/>
      <c r="G38" s="127"/>
      <c r="H38" s="127"/>
      <c r="I38" s="127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</row>
    <row r="39">
      <c r="A39" s="126"/>
      <c r="B39" s="126"/>
      <c r="C39" s="127"/>
      <c r="D39" s="127"/>
      <c r="E39" s="127"/>
      <c r="F39" s="127"/>
      <c r="G39" s="127"/>
      <c r="H39" s="127"/>
      <c r="I39" s="127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</row>
    <row r="40">
      <c r="A40" s="126"/>
      <c r="B40" s="126"/>
      <c r="C40" s="127"/>
      <c r="D40" s="127"/>
      <c r="E40" s="127"/>
      <c r="F40" s="127"/>
      <c r="G40" s="127"/>
      <c r="H40" s="127"/>
      <c r="I40" s="127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</row>
    <row r="41">
      <c r="A41" s="126"/>
      <c r="B41" s="126"/>
      <c r="C41" s="127"/>
      <c r="D41" s="127"/>
      <c r="E41" s="127"/>
      <c r="F41" s="127"/>
      <c r="G41" s="127"/>
      <c r="H41" s="127"/>
      <c r="I41" s="127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</row>
    <row r="42">
      <c r="A42" s="126"/>
      <c r="B42" s="126"/>
      <c r="C42" s="127"/>
      <c r="D42" s="127"/>
      <c r="E42" s="127"/>
      <c r="F42" s="127"/>
      <c r="G42" s="127"/>
      <c r="H42" s="127"/>
      <c r="I42" s="127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</row>
    <row r="43">
      <c r="A43" s="126"/>
      <c r="B43" s="126"/>
      <c r="C43" s="127"/>
      <c r="D43" s="127"/>
      <c r="E43" s="127"/>
      <c r="F43" s="127"/>
      <c r="G43" s="127"/>
      <c r="H43" s="127"/>
      <c r="I43" s="127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</row>
    <row r="44">
      <c r="A44" s="126"/>
      <c r="B44" s="126"/>
      <c r="C44" s="127"/>
      <c r="D44" s="127"/>
      <c r="E44" s="127"/>
      <c r="F44" s="127"/>
      <c r="G44" s="127"/>
      <c r="H44" s="127"/>
      <c r="I44" s="127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</row>
    <row r="45">
      <c r="A45" s="126"/>
      <c r="B45" s="126"/>
      <c r="C45" s="127"/>
      <c r="D45" s="127"/>
      <c r="E45" s="127"/>
      <c r="F45" s="127"/>
      <c r="G45" s="127"/>
      <c r="H45" s="127"/>
      <c r="I45" s="127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</row>
    <row r="46">
      <c r="A46" s="126"/>
      <c r="B46" s="126"/>
      <c r="C46" s="127"/>
      <c r="D46" s="127"/>
      <c r="E46" s="127"/>
      <c r="F46" s="127"/>
      <c r="G46" s="127"/>
      <c r="H46" s="127"/>
      <c r="I46" s="127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</row>
    <row r="47">
      <c r="A47" s="126"/>
      <c r="B47" s="126"/>
      <c r="C47" s="127"/>
      <c r="D47" s="127"/>
      <c r="E47" s="127"/>
      <c r="F47" s="127"/>
      <c r="G47" s="127"/>
      <c r="H47" s="127"/>
      <c r="I47" s="127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</row>
    <row r="48">
      <c r="A48" s="126"/>
      <c r="B48" s="126"/>
      <c r="C48" s="127"/>
      <c r="D48" s="127"/>
      <c r="E48" s="127"/>
      <c r="F48" s="127"/>
      <c r="G48" s="127"/>
      <c r="H48" s="127"/>
      <c r="I48" s="127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</row>
    <row r="49">
      <c r="A49" s="126"/>
      <c r="B49" s="126"/>
      <c r="C49" s="127"/>
      <c r="D49" s="127"/>
      <c r="E49" s="127"/>
      <c r="F49" s="127"/>
      <c r="G49" s="127"/>
      <c r="H49" s="127"/>
      <c r="I49" s="127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</row>
    <row r="50">
      <c r="A50" s="126"/>
      <c r="B50" s="126"/>
      <c r="C50" s="127"/>
      <c r="D50" s="127"/>
      <c r="E50" s="127"/>
      <c r="F50" s="127"/>
      <c r="G50" s="127"/>
      <c r="H50" s="127"/>
      <c r="I50" s="127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</row>
    <row r="51">
      <c r="A51" s="126"/>
      <c r="B51" s="126"/>
      <c r="C51" s="127"/>
      <c r="D51" s="127"/>
      <c r="E51" s="127"/>
      <c r="F51" s="127"/>
      <c r="G51" s="127"/>
      <c r="H51" s="127"/>
      <c r="I51" s="127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</row>
  </sheetData>
  <mergeCells count="1">
    <mergeCell ref="B13:C13"/>
  </mergeCells>
  <dataValidations>
    <dataValidation type="list" allowBlank="1" showInputMessage="1" prompt="Choose which platform to see data for" sqref="D13">
      <formula1>Variables!$B$3:$B$49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3" t="s">
        <v>2</v>
      </c>
      <c r="C1" s="5"/>
      <c r="D1" s="5"/>
      <c r="E1" s="5"/>
      <c r="F1" s="5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10"/>
      <c r="B2" s="17" t="s">
        <v>13</v>
      </c>
      <c r="C2" s="5"/>
      <c r="D2" s="5"/>
      <c r="E2" s="5"/>
      <c r="F2" s="5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" t="s">
        <v>17</v>
      </c>
      <c r="B3" s="3" t="s">
        <v>18</v>
      </c>
      <c r="C3" s="5"/>
      <c r="D3" s="5"/>
      <c r="E3" s="5"/>
      <c r="F3" s="5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0"/>
      <c r="B4" s="26" t="s">
        <v>19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" t="s">
        <v>41</v>
      </c>
      <c r="B5" s="3" t="s">
        <v>43</v>
      </c>
      <c r="C5" s="5"/>
      <c r="D5" s="5"/>
      <c r="E5" s="5"/>
      <c r="F5" s="5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28" t="s">
        <v>62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28" t="s">
        <v>74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28" t="s">
        <v>75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28" t="s">
        <v>28</v>
      </c>
      <c r="B12" s="28" t="s">
        <v>58</v>
      </c>
      <c r="C12" s="28" t="s">
        <v>38</v>
      </c>
      <c r="D12" s="28" t="s">
        <v>48</v>
      </c>
      <c r="E12" s="28" t="s">
        <v>76</v>
      </c>
      <c r="F12" s="28" t="s">
        <v>24</v>
      </c>
      <c r="G12" s="28" t="s">
        <v>77</v>
      </c>
      <c r="H12" s="28" t="s">
        <v>78</v>
      </c>
      <c r="I12" s="28" t="s">
        <v>79</v>
      </c>
      <c r="J12" s="28" t="s">
        <v>80</v>
      </c>
      <c r="K12" s="28" t="s">
        <v>81</v>
      </c>
      <c r="L12" s="28" t="s">
        <v>82</v>
      </c>
      <c r="M12" s="28" t="s">
        <v>83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28" t="s">
        <v>84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34" t="s">
        <v>70</v>
      </c>
      <c r="B15" s="34" t="s">
        <v>4</v>
      </c>
      <c r="C15" s="28" t="s">
        <v>71</v>
      </c>
      <c r="D15" s="28" t="s">
        <v>72</v>
      </c>
      <c r="E15" s="28" t="s">
        <v>73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28" t="s">
        <v>85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28" t="s">
        <v>86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28" t="s">
        <v>87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28" t="s">
        <v>88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34" t="s">
        <v>89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28" t="s">
        <v>90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28" t="s">
        <v>91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28" t="s">
        <v>92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28" t="s">
        <v>93</v>
      </c>
      <c r="B28" s="17" t="s">
        <v>94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28" t="s">
        <v>75</v>
      </c>
      <c r="B29" s="28" t="s">
        <v>76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28" t="s">
        <v>96</v>
      </c>
      <c r="B30" s="34" t="s">
        <v>97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44"/>
      <c r="B31" s="44"/>
      <c r="C31" s="44"/>
      <c r="D31" s="44"/>
      <c r="E31" s="44"/>
      <c r="F31" s="44"/>
      <c r="G31" s="44"/>
      <c r="H31" s="6"/>
      <c r="I31" s="44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47" t="s">
        <v>1</v>
      </c>
      <c r="B32" s="49" t="s">
        <v>70</v>
      </c>
      <c r="C32" s="49" t="s">
        <v>4</v>
      </c>
      <c r="D32" s="50" t="s">
        <v>71</v>
      </c>
      <c r="E32" s="50" t="s">
        <v>72</v>
      </c>
      <c r="F32" s="49" t="s">
        <v>9</v>
      </c>
      <c r="G32" s="50" t="s">
        <v>10</v>
      </c>
      <c r="H32" s="50" t="s">
        <v>98</v>
      </c>
      <c r="I32" s="50" t="s">
        <v>12</v>
      </c>
      <c r="J32" s="50" t="s">
        <v>73</v>
      </c>
      <c r="K32" s="50" t="s">
        <v>99</v>
      </c>
      <c r="L32" s="50" t="s">
        <v>100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53">
        <v>42954.0</v>
      </c>
      <c r="B33" s="55">
        <f t="shared" ref="B33:E33" si="1">iferror(rtbmD2($B$28, B$32, $B$29, $A33-6, $A33, $B$30), 0)</f>
        <v>0</v>
      </c>
      <c r="C33" s="57">
        <f t="shared" si="1"/>
        <v>0</v>
      </c>
      <c r="D33" s="57">
        <f t="shared" si="1"/>
        <v>0</v>
      </c>
      <c r="E33" s="57">
        <f t="shared" si="1"/>
        <v>0</v>
      </c>
      <c r="F33" s="58">
        <f>iferror((D33/C33),0)</f>
        <v>0</v>
      </c>
      <c r="G33" s="55">
        <f t="shared" ref="G33:G36" si="3">iferror(B33/D33,0)</f>
        <v>0</v>
      </c>
      <c r="H33" s="55">
        <f t="shared" ref="H33:H36" si="4">iferror(B33/E33,0)</f>
        <v>0</v>
      </c>
      <c r="I33" s="61">
        <f t="shared" ref="I33:I36" si="5">iferror(E33/D33,0)</f>
        <v>0</v>
      </c>
      <c r="J33" s="55">
        <f t="shared" ref="J33:J36" si="6">iferror(rtbmD2($B$28, J$32, $B$29, $A33-6, $A33, $B$30), 0)</f>
        <v>0</v>
      </c>
      <c r="K33" s="62">
        <f t="shared" ref="K33:K36" si="7">J33-B33</f>
        <v>0</v>
      </c>
      <c r="L33" s="63">
        <f t="shared" ref="L33:L36" si="8">IFERROR(K33/B33,0)</f>
        <v>0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4">
        <f t="shared" ref="A34:A36" si="9">A33+7</f>
        <v>42961</v>
      </c>
      <c r="B34" s="55">
        <f t="shared" ref="B34:E34" si="2">iferror(rtbmD2($B$28, B$32, $B$29, $A34-6, $A34, $B$30), 0)</f>
        <v>0</v>
      </c>
      <c r="C34" s="57">
        <f t="shared" si="2"/>
        <v>0</v>
      </c>
      <c r="D34" s="57">
        <f t="shared" si="2"/>
        <v>0</v>
      </c>
      <c r="E34" s="57">
        <f t="shared" si="2"/>
        <v>0</v>
      </c>
      <c r="F34" s="58">
        <f t="shared" ref="F34:F36" si="11">iferror(D34/C34,0)</f>
        <v>0</v>
      </c>
      <c r="G34" s="55">
        <f t="shared" si="3"/>
        <v>0</v>
      </c>
      <c r="H34" s="55">
        <f t="shared" si="4"/>
        <v>0</v>
      </c>
      <c r="I34" s="61">
        <f t="shared" si="5"/>
        <v>0</v>
      </c>
      <c r="J34" s="55">
        <f t="shared" si="6"/>
        <v>0</v>
      </c>
      <c r="K34" s="62">
        <f t="shared" si="7"/>
        <v>0</v>
      </c>
      <c r="L34" s="63">
        <f t="shared" si="8"/>
        <v>0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4">
        <f t="shared" si="9"/>
        <v>42968</v>
      </c>
      <c r="B35" s="55">
        <f t="shared" ref="B35:E35" si="10">iferror(rtbmD2($B$28, B$32, $B$29, $A35-6, $A35, $B$30), 0)</f>
        <v>0</v>
      </c>
      <c r="C35" s="57">
        <f t="shared" si="10"/>
        <v>0</v>
      </c>
      <c r="D35" s="57">
        <f t="shared" si="10"/>
        <v>0</v>
      </c>
      <c r="E35" s="57">
        <f t="shared" si="10"/>
        <v>0</v>
      </c>
      <c r="F35" s="58">
        <f t="shared" si="11"/>
        <v>0</v>
      </c>
      <c r="G35" s="55">
        <f t="shared" si="3"/>
        <v>0</v>
      </c>
      <c r="H35" s="55">
        <f t="shared" si="4"/>
        <v>0</v>
      </c>
      <c r="I35" s="61">
        <f t="shared" si="5"/>
        <v>0</v>
      </c>
      <c r="J35" s="55">
        <f t="shared" si="6"/>
        <v>0</v>
      </c>
      <c r="K35" s="62">
        <f t="shared" si="7"/>
        <v>0</v>
      </c>
      <c r="L35" s="63">
        <f t="shared" si="8"/>
        <v>0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4">
        <f t="shared" si="9"/>
        <v>42975</v>
      </c>
      <c r="B36" s="55">
        <f t="shared" ref="B36:E36" si="12">iferror(rtbmD2($B$28, B$32, $B$29, $A36-6, $A36, $B$30), 0)</f>
        <v>0</v>
      </c>
      <c r="C36" s="57">
        <f t="shared" si="12"/>
        <v>0</v>
      </c>
      <c r="D36" s="57">
        <f t="shared" si="12"/>
        <v>0</v>
      </c>
      <c r="E36" s="57">
        <f t="shared" si="12"/>
        <v>0</v>
      </c>
      <c r="F36" s="58">
        <f t="shared" si="11"/>
        <v>0</v>
      </c>
      <c r="G36" s="55">
        <f t="shared" si="3"/>
        <v>0</v>
      </c>
      <c r="H36" s="55">
        <f t="shared" si="4"/>
        <v>0</v>
      </c>
      <c r="I36" s="61">
        <f t="shared" si="5"/>
        <v>0</v>
      </c>
      <c r="J36" s="55">
        <f t="shared" si="6"/>
        <v>0</v>
      </c>
      <c r="K36" s="62">
        <f t="shared" si="7"/>
        <v>0</v>
      </c>
      <c r="L36" s="63">
        <f t="shared" si="8"/>
        <v>0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28" t="s">
        <v>108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28" t="s">
        <v>109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28" t="s">
        <v>110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44"/>
      <c r="B41" s="65"/>
      <c r="C41" s="65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7" t="s">
        <v>111</v>
      </c>
      <c r="B42" s="68">
        <f>$A$33-6</f>
        <v>42948</v>
      </c>
      <c r="C42" s="69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70"/>
      <c r="B43" s="71">
        <f>edate(B42,1)-1</f>
        <v>42978</v>
      </c>
      <c r="C43" s="69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73"/>
      <c r="B44" s="74" t="s">
        <v>70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75" t="s">
        <v>112</v>
      </c>
      <c r="B45" s="76" t="s">
        <v>31</v>
      </c>
      <c r="C45" s="77" t="s">
        <v>24</v>
      </c>
      <c r="D45" s="77" t="s">
        <v>78</v>
      </c>
      <c r="E45" s="77" t="s">
        <v>77</v>
      </c>
      <c r="F45" s="77" t="s">
        <v>28</v>
      </c>
      <c r="G45" s="77" t="s">
        <v>38</v>
      </c>
      <c r="H45" s="77" t="s">
        <v>48</v>
      </c>
      <c r="I45" s="77" t="s">
        <v>58</v>
      </c>
      <c r="J45" s="77" t="s">
        <v>79</v>
      </c>
      <c r="K45" s="77" t="s">
        <v>80</v>
      </c>
      <c r="L45" s="77" t="s">
        <v>81</v>
      </c>
      <c r="M45" s="77" t="s">
        <v>82</v>
      </c>
      <c r="N45" s="77" t="s">
        <v>83</v>
      </c>
      <c r="O45" s="78" t="s">
        <v>93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79" t="s">
        <v>113</v>
      </c>
      <c r="B46" s="80">
        <f t="shared" ref="B46:I46" si="13">iferror(rtbmD2($O46,$B$44,B$45,$B$42,$B$43),0)</f>
        <v>0</v>
      </c>
      <c r="C46" s="80">
        <f t="shared" si="13"/>
        <v>0</v>
      </c>
      <c r="D46" s="80">
        <f t="shared" si="13"/>
        <v>0</v>
      </c>
      <c r="E46" s="80">
        <f t="shared" si="13"/>
        <v>0</v>
      </c>
      <c r="F46" s="80">
        <f t="shared" si="13"/>
        <v>0</v>
      </c>
      <c r="G46" s="80">
        <f t="shared" si="13"/>
        <v>0</v>
      </c>
      <c r="H46" s="80">
        <f t="shared" si="13"/>
        <v>0</v>
      </c>
      <c r="I46" s="80">
        <f t="shared" si="13"/>
        <v>0</v>
      </c>
      <c r="J46" s="81">
        <f t="shared" ref="J46:M46" si="14">iferror(rtbmD2($O46,$B$44,,$B$42,$B$43,,J$45),0)</f>
        <v>0</v>
      </c>
      <c r="K46" s="81">
        <f t="shared" si="14"/>
        <v>0</v>
      </c>
      <c r="L46" s="81">
        <f t="shared" si="14"/>
        <v>0</v>
      </c>
      <c r="M46" s="81">
        <f t="shared" si="14"/>
        <v>0</v>
      </c>
      <c r="N46" s="82">
        <f t="shared" ref="N46:N48" si="17">iferror(sum(J46:M46),0)</f>
        <v>0</v>
      </c>
      <c r="O46" s="83" t="s">
        <v>114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79" t="s">
        <v>115</v>
      </c>
      <c r="B47" s="80">
        <f t="shared" ref="B47:I47" si="15">iferror(rtbmD2($O47,$B$44,B$45,$B$42,$B$43),0)</f>
        <v>0</v>
      </c>
      <c r="C47" s="80">
        <f t="shared" si="15"/>
        <v>0</v>
      </c>
      <c r="D47" s="80">
        <f t="shared" si="15"/>
        <v>0</v>
      </c>
      <c r="E47" s="80">
        <f t="shared" si="15"/>
        <v>0</v>
      </c>
      <c r="F47" s="80">
        <f t="shared" si="15"/>
        <v>0</v>
      </c>
      <c r="G47" s="80">
        <f t="shared" si="15"/>
        <v>0</v>
      </c>
      <c r="H47" s="80">
        <f t="shared" si="15"/>
        <v>0</v>
      </c>
      <c r="I47" s="80">
        <f t="shared" si="15"/>
        <v>0</v>
      </c>
      <c r="J47" s="81">
        <f t="shared" ref="J47:M47" si="16">iferror(rtbmD2($O47,$B$44,,$B$42,$B$43,,J$45),0)</f>
        <v>0</v>
      </c>
      <c r="K47" s="81">
        <f t="shared" si="16"/>
        <v>0</v>
      </c>
      <c r="L47" s="81">
        <f t="shared" si="16"/>
        <v>0</v>
      </c>
      <c r="M47" s="81">
        <f t="shared" si="16"/>
        <v>0</v>
      </c>
      <c r="N47" s="82">
        <f t="shared" si="17"/>
        <v>0</v>
      </c>
      <c r="O47" s="83" t="s">
        <v>116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79" t="s">
        <v>117</v>
      </c>
      <c r="B48" s="80">
        <f t="shared" ref="B48:I48" si="18">iferror(rtbmD2($O48,$B$44,B$45,$B$42,$B$43),0)</f>
        <v>0</v>
      </c>
      <c r="C48" s="80">
        <f t="shared" si="18"/>
        <v>0</v>
      </c>
      <c r="D48" s="80">
        <f t="shared" si="18"/>
        <v>0</v>
      </c>
      <c r="E48" s="80">
        <f t="shared" si="18"/>
        <v>0</v>
      </c>
      <c r="F48" s="80">
        <f t="shared" si="18"/>
        <v>0</v>
      </c>
      <c r="G48" s="80">
        <f t="shared" si="18"/>
        <v>0</v>
      </c>
      <c r="H48" s="80">
        <f t="shared" si="18"/>
        <v>0</v>
      </c>
      <c r="I48" s="80">
        <f t="shared" si="18"/>
        <v>0</v>
      </c>
      <c r="J48" s="81">
        <f t="shared" ref="J48:M48" si="19">iferror(rtbmD2($O48,$B$44,,$B$42,$B$43,,J$45),0)</f>
        <v>0</v>
      </c>
      <c r="K48" s="81">
        <f t="shared" si="19"/>
        <v>0</v>
      </c>
      <c r="L48" s="81">
        <f t="shared" si="19"/>
        <v>0</v>
      </c>
      <c r="M48" s="81">
        <f t="shared" si="19"/>
        <v>0</v>
      </c>
      <c r="N48" s="82">
        <f t="shared" si="17"/>
        <v>0</v>
      </c>
      <c r="O48" s="83" t="s">
        <v>118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 t="s">
        <v>119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85" t="s">
        <v>120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 t="s">
        <v>121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 t="s">
        <v>122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28" t="s">
        <v>123</v>
      </c>
      <c r="B56" s="88">
        <f>$B$42</f>
        <v>42948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28" t="s">
        <v>124</v>
      </c>
      <c r="B57" s="88">
        <f>edate(B56,1)-1</f>
        <v>42978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25" t="s">
        <v>125</v>
      </c>
      <c r="C59" s="25" t="s">
        <v>126</v>
      </c>
      <c r="D59" s="28" t="s">
        <v>127</v>
      </c>
      <c r="E59" s="28" t="s">
        <v>128</v>
      </c>
      <c r="F59" s="28" t="s">
        <v>129</v>
      </c>
      <c r="G59" s="28" t="s">
        <v>130</v>
      </c>
      <c r="H59" s="28" t="s">
        <v>131</v>
      </c>
      <c r="I59" s="21" t="s">
        <v>4</v>
      </c>
      <c r="J59" s="6" t="s">
        <v>132</v>
      </c>
      <c r="K59" s="21" t="s">
        <v>133</v>
      </c>
      <c r="L59" s="6" t="s">
        <v>134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92" t="str">
        <f>rtbmProducts(B28,B56,B57,D59:L59,"-reach")</f>
        <v>#ERROR!</v>
      </c>
      <c r="B60" s="93"/>
      <c r="C60" s="94"/>
      <c r="D60" s="94"/>
      <c r="E60" s="10"/>
      <c r="F60" s="6"/>
      <c r="G60" s="6"/>
      <c r="H60" s="6"/>
      <c r="I60" s="6"/>
      <c r="J60" s="6"/>
      <c r="K60" s="6"/>
      <c r="L60" s="6"/>
      <c r="M60" s="6"/>
      <c r="N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10"/>
      <c r="B61" s="94"/>
      <c r="C61" s="94"/>
      <c r="D61" s="94"/>
      <c r="E61" s="10"/>
      <c r="F61" s="6"/>
      <c r="G61" s="6"/>
      <c r="H61" s="6"/>
      <c r="I61" s="6"/>
      <c r="J61" s="6"/>
      <c r="K61" s="6"/>
      <c r="L61" s="6"/>
      <c r="M61" s="6"/>
      <c r="N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10"/>
      <c r="B62" s="94"/>
      <c r="C62" s="94"/>
      <c r="D62" s="94"/>
      <c r="E62" s="10"/>
      <c r="F62" s="6"/>
      <c r="G62" s="6"/>
      <c r="H62" s="6"/>
      <c r="I62" s="6"/>
      <c r="J62" s="6"/>
      <c r="K62" s="6"/>
      <c r="L62" s="6"/>
      <c r="M62" s="6"/>
      <c r="N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10"/>
      <c r="B63" s="94"/>
      <c r="C63" s="94"/>
      <c r="D63" s="94"/>
      <c r="E63" s="10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10"/>
      <c r="B64" s="94"/>
      <c r="C64" s="94"/>
      <c r="D64" s="94"/>
      <c r="E64" s="10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10"/>
      <c r="B65" s="94"/>
      <c r="C65" s="94"/>
      <c r="D65" s="94"/>
      <c r="E65" s="10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10"/>
      <c r="B66" s="94"/>
      <c r="C66" s="94"/>
      <c r="D66" s="94"/>
      <c r="E66" s="10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10"/>
      <c r="B67" s="94"/>
      <c r="C67" s="94"/>
      <c r="D67" s="94"/>
      <c r="E67" s="10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10"/>
      <c r="B68" s="94"/>
      <c r="C68" s="94"/>
      <c r="D68" s="94"/>
      <c r="E68" s="10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10"/>
      <c r="B69" s="94"/>
      <c r="C69" s="94"/>
      <c r="D69" s="94"/>
      <c r="E69" s="10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10"/>
      <c r="B70" s="94"/>
      <c r="C70" s="94"/>
      <c r="D70" s="94"/>
      <c r="E70" s="10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10"/>
      <c r="B71" s="94"/>
      <c r="C71" s="94"/>
      <c r="D71" s="94"/>
      <c r="E71" s="10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10"/>
      <c r="B72" s="94"/>
      <c r="C72" s="94"/>
      <c r="D72" s="94"/>
      <c r="E72" s="10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10"/>
      <c r="B73" s="94"/>
      <c r="C73" s="94"/>
      <c r="D73" s="94"/>
      <c r="E73" s="10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10"/>
      <c r="B74" s="94"/>
      <c r="C74" s="94"/>
      <c r="D74" s="94"/>
      <c r="E74" s="10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10"/>
      <c r="B75" s="94"/>
      <c r="C75" s="94"/>
      <c r="D75" s="94"/>
      <c r="E75" s="10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10"/>
      <c r="B76" s="94"/>
      <c r="C76" s="94"/>
      <c r="D76" s="94"/>
      <c r="E76" s="10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10"/>
      <c r="B77" s="94"/>
      <c r="C77" s="94"/>
      <c r="D77" s="94"/>
      <c r="E77" s="10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10"/>
      <c r="B78" s="94"/>
      <c r="C78" s="94"/>
      <c r="D78" s="94"/>
      <c r="E78" s="10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10"/>
      <c r="B79" s="94"/>
      <c r="C79" s="94"/>
      <c r="D79" s="94"/>
      <c r="E79" s="10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10"/>
      <c r="B80" s="94"/>
      <c r="C80" s="94"/>
      <c r="D80" s="94"/>
      <c r="E80" s="10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10"/>
      <c r="B81" s="94"/>
      <c r="C81" s="94"/>
      <c r="D81" s="94"/>
      <c r="E81" s="10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10"/>
      <c r="B82" s="94"/>
      <c r="C82" s="94"/>
      <c r="D82" s="94"/>
      <c r="E82" s="10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10"/>
      <c r="B83" s="94"/>
      <c r="C83" s="94"/>
      <c r="D83" s="94"/>
      <c r="E83" s="10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10"/>
      <c r="B84" s="94"/>
      <c r="C84" s="94"/>
      <c r="D84" s="94"/>
      <c r="E84" s="10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10"/>
      <c r="B85" s="94"/>
      <c r="C85" s="94"/>
      <c r="D85" s="94"/>
      <c r="E85" s="10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10"/>
      <c r="B86" s="94"/>
      <c r="C86" s="94"/>
      <c r="D86" s="94"/>
      <c r="E86" s="10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10"/>
      <c r="B87" s="94"/>
      <c r="C87" s="94"/>
      <c r="D87" s="94"/>
      <c r="E87" s="10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10"/>
      <c r="B88" s="94"/>
      <c r="C88" s="94"/>
      <c r="D88" s="94"/>
      <c r="E88" s="10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10"/>
      <c r="B89" s="94"/>
      <c r="C89" s="94"/>
      <c r="D89" s="94"/>
      <c r="E89" s="10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10"/>
      <c r="B90" s="94"/>
      <c r="C90" s="94"/>
      <c r="D90" s="94"/>
      <c r="E90" s="10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10"/>
      <c r="B91" s="94"/>
      <c r="C91" s="94"/>
      <c r="D91" s="94"/>
      <c r="E91" s="10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10"/>
      <c r="B92" s="94"/>
      <c r="C92" s="94"/>
      <c r="D92" s="94"/>
      <c r="E92" s="10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10"/>
      <c r="B93" s="94"/>
      <c r="C93" s="94"/>
      <c r="D93" s="94"/>
      <c r="E93" s="10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10"/>
      <c r="B94" s="94"/>
      <c r="C94" s="94"/>
      <c r="D94" s="94"/>
      <c r="E94" s="10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10"/>
      <c r="B95" s="94"/>
      <c r="C95" s="94"/>
      <c r="D95" s="94"/>
      <c r="E95" s="10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10"/>
      <c r="B96" s="94"/>
      <c r="C96" s="94"/>
      <c r="D96" s="94"/>
      <c r="E96" s="10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10"/>
      <c r="B97" s="94"/>
      <c r="C97" s="94"/>
      <c r="D97" s="94"/>
      <c r="E97" s="10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10"/>
      <c r="B98" s="94"/>
      <c r="C98" s="94"/>
      <c r="D98" s="94"/>
      <c r="E98" s="10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10"/>
      <c r="B99" s="94"/>
      <c r="C99" s="94"/>
      <c r="D99" s="94"/>
      <c r="E99" s="10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10"/>
      <c r="B100" s="94"/>
      <c r="C100" s="94"/>
      <c r="D100" s="94"/>
      <c r="E100" s="10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10"/>
      <c r="B101" s="94"/>
      <c r="C101" s="94"/>
      <c r="D101" s="94"/>
      <c r="E101" s="10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10"/>
      <c r="B102" s="94"/>
      <c r="C102" s="94"/>
      <c r="D102" s="94"/>
      <c r="E102" s="10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10"/>
      <c r="B103" s="94"/>
      <c r="C103" s="94"/>
      <c r="D103" s="94"/>
      <c r="E103" s="10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10"/>
      <c r="B104" s="94"/>
      <c r="C104" s="94"/>
      <c r="D104" s="94"/>
      <c r="E104" s="10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10"/>
      <c r="B105" s="94"/>
      <c r="C105" s="94"/>
      <c r="D105" s="94"/>
      <c r="E105" s="10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10"/>
      <c r="B106" s="94"/>
      <c r="C106" s="94"/>
      <c r="D106" s="94"/>
      <c r="E106" s="10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10"/>
      <c r="B107" s="94"/>
      <c r="C107" s="94"/>
      <c r="D107" s="94"/>
      <c r="E107" s="10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10"/>
      <c r="B108" s="94"/>
      <c r="C108" s="94"/>
      <c r="D108" s="94"/>
      <c r="E108" s="10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10"/>
      <c r="B109" s="94"/>
      <c r="C109" s="94"/>
      <c r="D109" s="94"/>
      <c r="E109" s="10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10"/>
      <c r="B110" s="94"/>
      <c r="C110" s="94"/>
      <c r="D110" s="94"/>
      <c r="E110" s="10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10"/>
      <c r="B111" s="94"/>
      <c r="C111" s="94"/>
      <c r="D111" s="94"/>
      <c r="E111" s="10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10"/>
      <c r="B112" s="94"/>
      <c r="C112" s="94"/>
      <c r="D112" s="94"/>
      <c r="E112" s="10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10"/>
      <c r="B113" s="94"/>
      <c r="C113" s="94"/>
      <c r="D113" s="94"/>
      <c r="E113" s="10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10"/>
      <c r="B114" s="94"/>
      <c r="C114" s="94"/>
      <c r="D114" s="94"/>
      <c r="E114" s="10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10"/>
      <c r="B115" s="94"/>
      <c r="C115" s="94"/>
      <c r="D115" s="94"/>
      <c r="E115" s="10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10"/>
      <c r="B116" s="94"/>
      <c r="C116" s="94"/>
      <c r="D116" s="94"/>
      <c r="E116" s="10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10"/>
      <c r="B117" s="94"/>
      <c r="C117" s="94"/>
      <c r="D117" s="94"/>
      <c r="E117" s="10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10"/>
      <c r="B118" s="94"/>
      <c r="C118" s="94"/>
      <c r="D118" s="94"/>
      <c r="E118" s="10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10"/>
      <c r="B119" s="94"/>
      <c r="C119" s="94"/>
      <c r="D119" s="94"/>
      <c r="E119" s="10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10"/>
      <c r="B120" s="94"/>
      <c r="C120" s="94"/>
      <c r="D120" s="94"/>
      <c r="E120" s="10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10"/>
      <c r="B121" s="94"/>
      <c r="C121" s="94"/>
      <c r="D121" s="94"/>
      <c r="E121" s="10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10"/>
      <c r="B122" s="94"/>
      <c r="C122" s="94"/>
      <c r="D122" s="94"/>
      <c r="E122" s="10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10"/>
      <c r="B123" s="94"/>
      <c r="C123" s="94"/>
      <c r="D123" s="94"/>
      <c r="E123" s="10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10"/>
      <c r="B124" s="94"/>
      <c r="C124" s="94"/>
      <c r="D124" s="94"/>
      <c r="E124" s="10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10"/>
      <c r="B125" s="94"/>
      <c r="C125" s="94"/>
      <c r="D125" s="94"/>
      <c r="E125" s="10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10"/>
      <c r="B126" s="94"/>
      <c r="C126" s="94"/>
      <c r="D126" s="94"/>
      <c r="E126" s="10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10"/>
      <c r="B127" s="94"/>
      <c r="C127" s="94"/>
      <c r="D127" s="94"/>
      <c r="E127" s="10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10"/>
      <c r="B128" s="94"/>
      <c r="C128" s="94"/>
      <c r="D128" s="94"/>
      <c r="E128" s="10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10"/>
      <c r="B129" s="94"/>
      <c r="C129" s="94"/>
      <c r="D129" s="94"/>
      <c r="E129" s="10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10"/>
      <c r="B130" s="94"/>
      <c r="C130" s="94"/>
      <c r="D130" s="94"/>
      <c r="E130" s="10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10"/>
      <c r="B131" s="94"/>
      <c r="C131" s="94"/>
      <c r="D131" s="94"/>
      <c r="E131" s="10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10"/>
      <c r="B132" s="94"/>
      <c r="C132" s="94"/>
      <c r="D132" s="94"/>
      <c r="E132" s="10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10"/>
      <c r="B133" s="94"/>
      <c r="C133" s="94"/>
      <c r="D133" s="94"/>
      <c r="E133" s="10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10"/>
      <c r="B134" s="94"/>
      <c r="C134" s="94"/>
      <c r="D134" s="94"/>
      <c r="E134" s="10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10"/>
      <c r="B135" s="94"/>
      <c r="C135" s="94"/>
      <c r="D135" s="94"/>
      <c r="E135" s="10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10"/>
      <c r="B136" s="94"/>
      <c r="C136" s="94"/>
      <c r="D136" s="94"/>
      <c r="E136" s="10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10"/>
      <c r="B137" s="94"/>
      <c r="C137" s="94"/>
      <c r="D137" s="94"/>
      <c r="E137" s="10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10"/>
      <c r="B138" s="94"/>
      <c r="C138" s="94"/>
      <c r="D138" s="94"/>
      <c r="E138" s="10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10"/>
      <c r="B139" s="94"/>
      <c r="C139" s="94"/>
      <c r="D139" s="94"/>
      <c r="E139" s="10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10"/>
      <c r="B140" s="94"/>
      <c r="C140" s="94"/>
      <c r="D140" s="94"/>
      <c r="E140" s="10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10"/>
      <c r="B141" s="94"/>
      <c r="C141" s="94"/>
      <c r="D141" s="94"/>
      <c r="E141" s="10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10"/>
      <c r="B142" s="94"/>
      <c r="C142" s="94"/>
      <c r="D142" s="94"/>
      <c r="E142" s="10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10"/>
      <c r="B143" s="94"/>
      <c r="C143" s="94"/>
      <c r="D143" s="94"/>
      <c r="E143" s="10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10"/>
      <c r="B144" s="94"/>
      <c r="C144" s="94"/>
      <c r="D144" s="94"/>
      <c r="E144" s="10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B4:F4"/>
    <mergeCell ref="B42:C42"/>
    <mergeCell ref="B43:C43"/>
  </mergeCells>
  <hyperlinks>
    <hyperlink r:id="rId1" ref="B2"/>
    <hyperlink r:id="rId2" ref="B4"/>
    <hyperlink r:id="rId3" ref="B28"/>
    <hyperlink r:id="rId4" ref="O46"/>
    <hyperlink r:id="rId5" ref="O47"/>
    <hyperlink r:id="rId6" ref="O48"/>
  </hyperlinks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25"/>
    <col customWidth="1" min="2" max="2" width="49.25"/>
  </cols>
  <sheetData>
    <row r="1">
      <c r="A1" s="9" t="s">
        <v>8</v>
      </c>
      <c r="B1" s="11"/>
      <c r="C1" s="12"/>
      <c r="D1" s="12"/>
    </row>
    <row r="2">
      <c r="A2" s="13" t="s">
        <v>14</v>
      </c>
      <c r="B2" s="15" t="str">
        <f>Documentation!$B$4</f>
        <v>https://report.improvado.io/73b7873b49d8c6977ee1d650b2ad59f6/</v>
      </c>
      <c r="C2" s="16"/>
    </row>
    <row r="3">
      <c r="A3" s="18" t="s">
        <v>15</v>
      </c>
      <c r="B3" s="20" t="s">
        <v>16</v>
      </c>
      <c r="C3" s="21"/>
      <c r="D3" s="21"/>
    </row>
    <row r="4">
      <c r="A4" s="22"/>
      <c r="B4" s="20" t="s">
        <v>20</v>
      </c>
      <c r="C4" s="21"/>
      <c r="D4" s="21"/>
    </row>
    <row r="5">
      <c r="A5" s="22"/>
      <c r="B5" s="20" t="s">
        <v>21</v>
      </c>
      <c r="C5" s="21"/>
      <c r="D5" s="21"/>
    </row>
    <row r="6">
      <c r="A6" s="22"/>
      <c r="B6" s="20" t="s">
        <v>22</v>
      </c>
      <c r="C6" s="21"/>
      <c r="D6" s="21"/>
    </row>
    <row r="7">
      <c r="A7" s="22"/>
      <c r="B7" s="20" t="s">
        <v>23</v>
      </c>
      <c r="C7" s="21"/>
      <c r="D7" s="21"/>
    </row>
    <row r="8">
      <c r="A8" s="22"/>
      <c r="B8" s="20" t="s">
        <v>24</v>
      </c>
      <c r="C8" s="21"/>
      <c r="D8" s="21"/>
    </row>
    <row r="9">
      <c r="A9" s="22"/>
      <c r="B9" s="20" t="s">
        <v>25</v>
      </c>
      <c r="C9" s="23"/>
      <c r="D9" s="23"/>
    </row>
    <row r="10">
      <c r="A10" s="22"/>
      <c r="B10" s="20" t="s">
        <v>26</v>
      </c>
      <c r="C10" s="23"/>
      <c r="D10" s="23"/>
    </row>
    <row r="11">
      <c r="A11" s="22"/>
      <c r="B11" s="24" t="s">
        <v>27</v>
      </c>
      <c r="C11" s="23"/>
      <c r="D11" s="23"/>
    </row>
    <row r="12">
      <c r="A12" s="22"/>
      <c r="B12" s="20" t="s">
        <v>28</v>
      </c>
      <c r="C12" s="23"/>
      <c r="D12" s="23"/>
    </row>
    <row r="13">
      <c r="A13" s="22"/>
      <c r="B13" s="20" t="s">
        <v>29</v>
      </c>
      <c r="C13" s="21"/>
      <c r="D13" s="21"/>
    </row>
    <row r="14">
      <c r="A14" s="22"/>
      <c r="B14" s="20" t="s">
        <v>30</v>
      </c>
      <c r="C14" s="21"/>
      <c r="D14" s="21"/>
    </row>
    <row r="15">
      <c r="A15" s="22"/>
      <c r="B15" s="20" t="s">
        <v>31</v>
      </c>
      <c r="C15" s="21"/>
      <c r="D15" s="21"/>
    </row>
    <row r="16">
      <c r="A16" s="22"/>
      <c r="B16" s="20" t="s">
        <v>32</v>
      </c>
      <c r="C16" s="21"/>
      <c r="D16" s="21"/>
    </row>
    <row r="17">
      <c r="A17" s="22"/>
      <c r="B17" s="20" t="s">
        <v>33</v>
      </c>
      <c r="C17" s="25"/>
      <c r="D17" s="25"/>
    </row>
    <row r="18">
      <c r="A18" s="22"/>
      <c r="B18" s="20" t="s">
        <v>34</v>
      </c>
      <c r="C18" s="25"/>
      <c r="D18" s="25"/>
    </row>
    <row r="19">
      <c r="A19" s="22"/>
      <c r="B19" s="20" t="s">
        <v>35</v>
      </c>
      <c r="C19" s="25"/>
      <c r="D19" s="25"/>
    </row>
    <row r="20">
      <c r="A20" s="22"/>
      <c r="B20" s="27" t="s">
        <v>36</v>
      </c>
    </row>
    <row r="21">
      <c r="A21" s="22"/>
      <c r="B21" s="27" t="s">
        <v>37</v>
      </c>
    </row>
    <row r="22">
      <c r="A22" s="22"/>
      <c r="B22" s="27" t="s">
        <v>38</v>
      </c>
    </row>
    <row r="23">
      <c r="A23" s="22"/>
      <c r="B23" s="27" t="s">
        <v>39</v>
      </c>
    </row>
    <row r="24">
      <c r="A24" s="22"/>
      <c r="B24" s="27" t="s">
        <v>40</v>
      </c>
    </row>
    <row r="25">
      <c r="A25" s="22"/>
      <c r="B25" s="27" t="s">
        <v>42</v>
      </c>
    </row>
    <row r="26">
      <c r="A26" s="22"/>
      <c r="B26" s="27" t="s">
        <v>44</v>
      </c>
    </row>
    <row r="27">
      <c r="A27" s="22"/>
      <c r="B27" s="27" t="s">
        <v>45</v>
      </c>
    </row>
    <row r="28">
      <c r="A28" s="22"/>
      <c r="B28" s="27" t="s">
        <v>46</v>
      </c>
    </row>
    <row r="29">
      <c r="A29" s="22"/>
      <c r="B29" s="27" t="s">
        <v>47</v>
      </c>
    </row>
    <row r="30">
      <c r="A30" s="22"/>
      <c r="B30" s="27" t="s">
        <v>48</v>
      </c>
    </row>
    <row r="31">
      <c r="A31" s="22"/>
      <c r="B31" s="27" t="s">
        <v>49</v>
      </c>
    </row>
    <row r="32">
      <c r="A32" s="22"/>
      <c r="B32" s="27" t="s">
        <v>50</v>
      </c>
    </row>
    <row r="33">
      <c r="A33" s="22"/>
      <c r="B33" s="27" t="s">
        <v>51</v>
      </c>
    </row>
    <row r="34">
      <c r="A34" s="22"/>
      <c r="B34" s="27" t="s">
        <v>52</v>
      </c>
    </row>
    <row r="35">
      <c r="A35" s="22"/>
      <c r="B35" s="27" t="s">
        <v>53</v>
      </c>
    </row>
    <row r="36">
      <c r="A36" s="22"/>
      <c r="B36" s="27" t="s">
        <v>54</v>
      </c>
    </row>
    <row r="37">
      <c r="A37" s="22"/>
      <c r="B37" s="27" t="s">
        <v>55</v>
      </c>
    </row>
    <row r="38">
      <c r="A38" s="22"/>
      <c r="B38" s="27" t="s">
        <v>56</v>
      </c>
    </row>
    <row r="39">
      <c r="A39" s="22"/>
      <c r="B39" s="27" t="s">
        <v>57</v>
      </c>
    </row>
    <row r="40">
      <c r="A40" s="22"/>
      <c r="B40" s="27" t="s">
        <v>58</v>
      </c>
    </row>
    <row r="41">
      <c r="A41" s="22"/>
      <c r="B41" s="27" t="s">
        <v>59</v>
      </c>
    </row>
    <row r="42">
      <c r="A42" s="22"/>
      <c r="B42" s="27" t="s">
        <v>60</v>
      </c>
    </row>
    <row r="43">
      <c r="A43" s="22"/>
      <c r="B43" s="27" t="s">
        <v>61</v>
      </c>
    </row>
    <row r="44">
      <c r="A44" s="22"/>
      <c r="B44" s="27" t="s">
        <v>63</v>
      </c>
    </row>
    <row r="45">
      <c r="A45" s="22"/>
      <c r="B45" s="27" t="s">
        <v>64</v>
      </c>
    </row>
    <row r="46">
      <c r="A46" s="22"/>
      <c r="B46" s="27" t="s">
        <v>65</v>
      </c>
    </row>
    <row r="47">
      <c r="A47" s="22"/>
      <c r="B47" s="27" t="s">
        <v>66</v>
      </c>
    </row>
    <row r="48">
      <c r="A48" s="22"/>
      <c r="B48" s="27" t="s">
        <v>67</v>
      </c>
    </row>
    <row r="49">
      <c r="A49" s="22"/>
      <c r="B49" s="27" t="s">
        <v>68</v>
      </c>
    </row>
    <row r="50">
      <c r="A50" s="30" t="s">
        <v>69</v>
      </c>
      <c r="B50" s="27" t="s">
        <v>70</v>
      </c>
    </row>
    <row r="51">
      <c r="A51" s="22"/>
      <c r="B51" s="27" t="s">
        <v>4</v>
      </c>
    </row>
    <row r="52">
      <c r="A52" s="22"/>
      <c r="B52" s="27" t="s">
        <v>71</v>
      </c>
    </row>
    <row r="53">
      <c r="A53" s="22"/>
      <c r="B53" s="27" t="s">
        <v>72</v>
      </c>
    </row>
    <row r="54">
      <c r="A54" s="22"/>
      <c r="B54" s="27" t="s">
        <v>73</v>
      </c>
    </row>
  </sheetData>
  <mergeCells count="3">
    <mergeCell ref="A1:B1"/>
    <mergeCell ref="A3:A49"/>
    <mergeCell ref="A50:A54"/>
  </mergeCells>
  <conditionalFormatting sqref="B17:D19">
    <cfRule type="cellIs" dxfId="0" priority="1" operator="greaterThan">
      <formula>"20%"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0"/>
    <col customWidth="1" min="2" max="8" width="13.63"/>
    <col customWidth="1" min="10" max="10" width="3.13"/>
  </cols>
  <sheetData>
    <row r="1">
      <c r="A1" s="2" t="s">
        <v>1</v>
      </c>
      <c r="B1" s="4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9</v>
      </c>
      <c r="H1" s="4" t="s">
        <v>10</v>
      </c>
      <c r="I1" s="7" t="s">
        <v>11</v>
      </c>
      <c r="K1" s="8" t="s">
        <v>12</v>
      </c>
    </row>
    <row r="2">
      <c r="A2" s="14">
        <f>A3-7</f>
        <v>42120</v>
      </c>
      <c r="B2" s="19" t="str">
        <f t="shared" ref="B2:B5" si="1">SUMIFS('Campaign level'!$D$2:$D$925,'Campaign level'!$B$2:$B$925,$A2)</f>
        <v>#N/A</v>
      </c>
      <c r="C2" s="19" t="str">
        <f t="shared" ref="C2:C5" si="2">SUMIFS('Campaign level'!$F$2:$F$925,'Campaign level'!$B$2:$B$925,$A2)</f>
        <v>#N/A</v>
      </c>
      <c r="D2" s="19" t="str">
        <f t="shared" ref="D2:D5" si="3">SUMIFS('Campaign level'!$H$2:$H$925,'Campaign level'!$B$2:$B$925,$A2)</f>
        <v>#N/A</v>
      </c>
      <c r="E2" s="19" t="str">
        <f t="shared" ref="E2:E3" si="4">SUMIFS(#REF!,'Campaign level'!$B$2:$B$925,$A2)</f>
        <v>#N/A</v>
      </c>
      <c r="F2" s="29"/>
      <c r="G2" s="29" t="str">
        <f t="shared" ref="G2:G6" si="5">D2/C2</f>
        <v>#N/A</v>
      </c>
      <c r="H2" s="31" t="str">
        <f t="shared" ref="H2:H6" si="6">B2/D2</f>
        <v>#N/A</v>
      </c>
      <c r="I2" s="32" t="str">
        <f t="shared" ref="I2:I4" si="7">B2/E2</f>
        <v>#N/A</v>
      </c>
      <c r="K2" s="33" t="str">
        <f t="shared" ref="K2:K6" si="8">E2/D2</f>
        <v>#N/A</v>
      </c>
    </row>
    <row r="3">
      <c r="A3" s="14">
        <v>42127.0</v>
      </c>
      <c r="B3" s="19" t="str">
        <f t="shared" si="1"/>
        <v>#N/A</v>
      </c>
      <c r="C3" s="19" t="str">
        <f t="shared" si="2"/>
        <v>#N/A</v>
      </c>
      <c r="D3" s="19" t="str">
        <f t="shared" si="3"/>
        <v>#N/A</v>
      </c>
      <c r="E3" s="19" t="str">
        <f t="shared" si="4"/>
        <v>#N/A</v>
      </c>
      <c r="F3" s="29"/>
      <c r="G3" s="29" t="str">
        <f t="shared" si="5"/>
        <v>#N/A</v>
      </c>
      <c r="H3" s="31" t="str">
        <f t="shared" si="6"/>
        <v>#N/A</v>
      </c>
      <c r="I3" s="32" t="str">
        <f t="shared" si="7"/>
        <v>#N/A</v>
      </c>
      <c r="K3" s="33" t="str">
        <f t="shared" si="8"/>
        <v>#N/A</v>
      </c>
    </row>
    <row r="4">
      <c r="A4" s="35">
        <f t="shared" ref="A4:A5" si="9">A3+7</f>
        <v>42134</v>
      </c>
      <c r="B4" s="36" t="str">
        <f t="shared" si="1"/>
        <v>#N/A</v>
      </c>
      <c r="C4" s="36" t="str">
        <f t="shared" si="2"/>
        <v>#N/A</v>
      </c>
      <c r="D4" s="36" t="str">
        <f t="shared" si="3"/>
        <v>#N/A</v>
      </c>
      <c r="E4" s="37">
        <v>5.0</v>
      </c>
      <c r="F4" s="38"/>
      <c r="G4" s="38" t="str">
        <f t="shared" si="5"/>
        <v>#N/A</v>
      </c>
      <c r="H4" s="39" t="str">
        <f t="shared" si="6"/>
        <v>#N/A</v>
      </c>
      <c r="I4" s="40" t="str">
        <f t="shared" si="7"/>
        <v>#N/A</v>
      </c>
      <c r="K4" s="41" t="str">
        <f t="shared" si="8"/>
        <v>#N/A</v>
      </c>
    </row>
    <row r="5">
      <c r="A5" s="35">
        <f t="shared" si="9"/>
        <v>42141</v>
      </c>
      <c r="B5" s="36" t="str">
        <f t="shared" si="1"/>
        <v>#N/A</v>
      </c>
      <c r="C5" s="36" t="str">
        <f t="shared" si="2"/>
        <v>#N/A</v>
      </c>
      <c r="D5" s="36" t="str">
        <f t="shared" si="3"/>
        <v>#N/A</v>
      </c>
      <c r="E5" s="37">
        <v>5.0</v>
      </c>
      <c r="F5" s="37">
        <v>7.0</v>
      </c>
      <c r="G5" s="38" t="str">
        <f t="shared" si="5"/>
        <v>#N/A</v>
      </c>
      <c r="H5" s="39" t="str">
        <f t="shared" si="6"/>
        <v>#N/A</v>
      </c>
      <c r="I5" s="40" t="str">
        <f t="shared" ref="I5:I6" si="11">B5/F5</f>
        <v>#N/A</v>
      </c>
      <c r="K5" s="41" t="str">
        <f t="shared" si="8"/>
        <v>#N/A</v>
      </c>
    </row>
    <row r="6">
      <c r="A6" s="42" t="s">
        <v>95</v>
      </c>
      <c r="B6" s="43" t="str">
        <f t="shared" ref="B6:E6" si="10">sum(B2:B5)</f>
        <v>#N/A</v>
      </c>
      <c r="C6" s="43" t="str">
        <f t="shared" si="10"/>
        <v>#N/A</v>
      </c>
      <c r="D6" s="43" t="str">
        <f t="shared" si="10"/>
        <v>#N/A</v>
      </c>
      <c r="E6" s="43" t="str">
        <f t="shared" si="10"/>
        <v>#N/A</v>
      </c>
      <c r="F6" s="45" t="str">
        <f>sum(E2:E4)+F5</f>
        <v>#N/A</v>
      </c>
      <c r="G6" s="46" t="str">
        <f t="shared" si="5"/>
        <v>#N/A</v>
      </c>
      <c r="H6" s="48" t="str">
        <f t="shared" si="6"/>
        <v>#N/A</v>
      </c>
      <c r="I6" s="51" t="str">
        <f t="shared" si="11"/>
        <v>#N/A</v>
      </c>
      <c r="K6" s="52" t="str">
        <f t="shared" si="8"/>
        <v>#N/A</v>
      </c>
    </row>
    <row r="7">
      <c r="A7" s="25" t="s">
        <v>101</v>
      </c>
      <c r="B7" s="54" t="str">
        <f t="shared" ref="B7:E7" si="12">B4/B3-1</f>
        <v>#N/A</v>
      </c>
      <c r="C7" s="54" t="str">
        <f t="shared" si="12"/>
        <v>#N/A</v>
      </c>
      <c r="D7" s="54" t="str">
        <f t="shared" si="12"/>
        <v>#N/A</v>
      </c>
      <c r="E7" s="54" t="str">
        <f t="shared" si="12"/>
        <v>#N/A</v>
      </c>
      <c r="F7" s="54"/>
      <c r="G7" s="54" t="str">
        <f t="shared" ref="G7:I7" si="13">G4/G3-1</f>
        <v>#N/A</v>
      </c>
      <c r="H7" s="54" t="str">
        <f t="shared" si="13"/>
        <v>#N/A</v>
      </c>
      <c r="I7" s="54" t="str">
        <f t="shared" si="13"/>
        <v>#N/A</v>
      </c>
    </row>
    <row r="8">
      <c r="A8" s="25" t="s">
        <v>102</v>
      </c>
    </row>
    <row r="9">
      <c r="A9" s="25" t="s">
        <v>103</v>
      </c>
    </row>
    <row r="10">
      <c r="A10" s="25"/>
      <c r="B10" s="56"/>
      <c r="C10" s="25"/>
    </row>
    <row r="11">
      <c r="A11" s="25" t="s">
        <v>104</v>
      </c>
      <c r="B11" s="56">
        <v>2000.0</v>
      </c>
      <c r="C11" s="25" t="s">
        <v>105</v>
      </c>
    </row>
    <row r="12">
      <c r="A12" s="25"/>
      <c r="B12" s="59">
        <f>B11/4.5</f>
        <v>444.4444444</v>
      </c>
      <c r="C12" s="25" t="s">
        <v>106</v>
      </c>
    </row>
    <row r="13">
      <c r="A13" s="25" t="s">
        <v>107</v>
      </c>
      <c r="B13" s="60"/>
    </row>
  </sheetData>
  <drawing r:id="rId1"/>
</worksheet>
</file>